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2021\Bo_SCALA\Rozpočet\"/>
    </mc:Choice>
  </mc:AlternateContent>
  <xr:revisionPtr revIDLastSave="0" documentId="8_{C15F5F70-FF52-4067-9C32-933791C46FFC}" xr6:coauthVersionLast="47" xr6:coauthVersionMax="47" xr10:uidLastSave="{00000000-0000-0000-0000-000000000000}"/>
  <bookViews>
    <workbookView xWindow="-108" yWindow="-108" windowWidth="23256" windowHeight="12576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Pol'!$A$1:$U$91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I54" i="1"/>
  <c r="I53" i="1"/>
  <c r="I52" i="1"/>
  <c r="I51" i="1"/>
  <c r="I50" i="1"/>
  <c r="I49" i="1"/>
  <c r="G39" i="1"/>
  <c r="F39" i="1"/>
  <c r="G81" i="12"/>
  <c r="AC81" i="12"/>
  <c r="AD81" i="12"/>
  <c r="G9" i="12"/>
  <c r="I9" i="12"/>
  <c r="K9" i="12"/>
  <c r="K8" i="12" s="1"/>
  <c r="M9" i="12"/>
  <c r="O9" i="12"/>
  <c r="O8" i="12" s="1"/>
  <c r="Q9" i="12"/>
  <c r="Q8" i="12" s="1"/>
  <c r="U9" i="12"/>
  <c r="U8" i="12" s="1"/>
  <c r="G10" i="12"/>
  <c r="G8" i="12" s="1"/>
  <c r="I10" i="12"/>
  <c r="K10" i="12"/>
  <c r="O10" i="12"/>
  <c r="Q10" i="12"/>
  <c r="U10" i="12"/>
  <c r="G11" i="12"/>
  <c r="M11" i="12" s="1"/>
  <c r="I11" i="12"/>
  <c r="I8" i="12" s="1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I15" i="12"/>
  <c r="K15" i="12"/>
  <c r="M15" i="12"/>
  <c r="O15" i="12"/>
  <c r="Q15" i="12"/>
  <c r="U15" i="12"/>
  <c r="G16" i="12"/>
  <c r="I16" i="12"/>
  <c r="K16" i="12"/>
  <c r="M16" i="12"/>
  <c r="O16" i="12"/>
  <c r="Q16" i="12"/>
  <c r="U16" i="12"/>
  <c r="G17" i="12"/>
  <c r="I17" i="12"/>
  <c r="K17" i="12"/>
  <c r="M17" i="12"/>
  <c r="O17" i="12"/>
  <c r="Q17" i="12"/>
  <c r="U17" i="12"/>
  <c r="G18" i="12"/>
  <c r="M18" i="12" s="1"/>
  <c r="I18" i="12"/>
  <c r="K18" i="12"/>
  <c r="O18" i="12"/>
  <c r="Q18" i="12"/>
  <c r="U18" i="12"/>
  <c r="G19" i="12"/>
  <c r="O19" i="12"/>
  <c r="U19" i="12"/>
  <c r="G20" i="12"/>
  <c r="M20" i="12" s="1"/>
  <c r="M19" i="12" s="1"/>
  <c r="I20" i="12"/>
  <c r="I19" i="12" s="1"/>
  <c r="K20" i="12"/>
  <c r="K19" i="12" s="1"/>
  <c r="O20" i="12"/>
  <c r="Q20" i="12"/>
  <c r="Q19" i="12" s="1"/>
  <c r="U20" i="12"/>
  <c r="G21" i="12"/>
  <c r="K21" i="12"/>
  <c r="Q21" i="12"/>
  <c r="U21" i="12"/>
  <c r="G22" i="12"/>
  <c r="I22" i="12"/>
  <c r="I21" i="12" s="1"/>
  <c r="K22" i="12"/>
  <c r="M22" i="12"/>
  <c r="M21" i="12" s="1"/>
  <c r="O22" i="12"/>
  <c r="O21" i="12" s="1"/>
  <c r="Q22" i="12"/>
  <c r="U22" i="12"/>
  <c r="G23" i="12"/>
  <c r="K23" i="12"/>
  <c r="O23" i="12"/>
  <c r="G24" i="12"/>
  <c r="I24" i="12"/>
  <c r="I23" i="12" s="1"/>
  <c r="K24" i="12"/>
  <c r="M24" i="12"/>
  <c r="M23" i="12" s="1"/>
  <c r="O24" i="12"/>
  <c r="Q24" i="12"/>
  <c r="Q23" i="12" s="1"/>
  <c r="U24" i="12"/>
  <c r="U23" i="12" s="1"/>
  <c r="K25" i="12"/>
  <c r="O25" i="12"/>
  <c r="U25" i="12"/>
  <c r="G26" i="12"/>
  <c r="G25" i="12" s="1"/>
  <c r="I26" i="12"/>
  <c r="I25" i="12" s="1"/>
  <c r="K26" i="12"/>
  <c r="M26" i="12"/>
  <c r="M25" i="12" s="1"/>
  <c r="O26" i="12"/>
  <c r="Q26" i="12"/>
  <c r="Q25" i="12" s="1"/>
  <c r="U26" i="12"/>
  <c r="G27" i="12"/>
  <c r="O27" i="12"/>
  <c r="U27" i="12"/>
  <c r="G28" i="12"/>
  <c r="M28" i="12" s="1"/>
  <c r="M27" i="12" s="1"/>
  <c r="I28" i="12"/>
  <c r="I27" i="12" s="1"/>
  <c r="K28" i="12"/>
  <c r="K27" i="12" s="1"/>
  <c r="O28" i="12"/>
  <c r="Q28" i="12"/>
  <c r="Q27" i="12" s="1"/>
  <c r="U28" i="12"/>
  <c r="G29" i="12"/>
  <c r="K29" i="12"/>
  <c r="G30" i="12"/>
  <c r="I30" i="12"/>
  <c r="I29" i="12" s="1"/>
  <c r="K30" i="12"/>
  <c r="M30" i="12"/>
  <c r="O30" i="12"/>
  <c r="O29" i="12" s="1"/>
  <c r="Q30" i="12"/>
  <c r="Q29" i="12" s="1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U29" i="12" s="1"/>
  <c r="Q34" i="12"/>
  <c r="G35" i="12"/>
  <c r="M35" i="12" s="1"/>
  <c r="M34" i="12" s="1"/>
  <c r="I35" i="12"/>
  <c r="I34" i="12" s="1"/>
  <c r="K35" i="12"/>
  <c r="K34" i="12" s="1"/>
  <c r="O35" i="12"/>
  <c r="O34" i="12" s="1"/>
  <c r="Q35" i="12"/>
  <c r="U35" i="12"/>
  <c r="U34" i="12" s="1"/>
  <c r="G36" i="12"/>
  <c r="I36" i="12"/>
  <c r="Q36" i="12"/>
  <c r="G37" i="12"/>
  <c r="I37" i="12"/>
  <c r="K37" i="12"/>
  <c r="K36" i="12" s="1"/>
  <c r="M37" i="12"/>
  <c r="M36" i="12" s="1"/>
  <c r="O37" i="12"/>
  <c r="O36" i="12" s="1"/>
  <c r="Q37" i="12"/>
  <c r="U37" i="12"/>
  <c r="U36" i="12" s="1"/>
  <c r="G39" i="12"/>
  <c r="I39" i="12"/>
  <c r="K39" i="12"/>
  <c r="M39" i="12"/>
  <c r="O39" i="12"/>
  <c r="O38" i="12" s="1"/>
  <c r="Q39" i="12"/>
  <c r="Q38" i="12" s="1"/>
  <c r="U39" i="12"/>
  <c r="U38" i="12" s="1"/>
  <c r="G40" i="12"/>
  <c r="I40" i="12"/>
  <c r="K40" i="12"/>
  <c r="M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I38" i="12" s="1"/>
  <c r="K43" i="12"/>
  <c r="O43" i="12"/>
  <c r="Q43" i="12"/>
  <c r="U43" i="12"/>
  <c r="G44" i="12"/>
  <c r="M44" i="12" s="1"/>
  <c r="I44" i="12"/>
  <c r="K44" i="12"/>
  <c r="K38" i="12" s="1"/>
  <c r="O44" i="12"/>
  <c r="Q44" i="12"/>
  <c r="U44" i="12"/>
  <c r="G45" i="12"/>
  <c r="I45" i="12"/>
  <c r="K45" i="12"/>
  <c r="M45" i="12"/>
  <c r="O45" i="12"/>
  <c r="Q45" i="12"/>
  <c r="U45" i="12"/>
  <c r="G46" i="12"/>
  <c r="I46" i="12"/>
  <c r="K46" i="12"/>
  <c r="M46" i="12"/>
  <c r="O46" i="12"/>
  <c r="Q46" i="12"/>
  <c r="U46" i="12"/>
  <c r="G47" i="12"/>
  <c r="I47" i="12"/>
  <c r="K47" i="12"/>
  <c r="M47" i="12"/>
  <c r="O47" i="12"/>
  <c r="Q47" i="12"/>
  <c r="U47" i="12"/>
  <c r="G48" i="12"/>
  <c r="I48" i="12"/>
  <c r="K48" i="12"/>
  <c r="M48" i="12"/>
  <c r="O48" i="12"/>
  <c r="Q48" i="12"/>
  <c r="U48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I54" i="12"/>
  <c r="K54" i="12"/>
  <c r="M54" i="12"/>
  <c r="O54" i="12"/>
  <c r="Q54" i="12"/>
  <c r="U54" i="12"/>
  <c r="G55" i="12"/>
  <c r="I55" i="12"/>
  <c r="K55" i="12"/>
  <c r="M55" i="12"/>
  <c r="O55" i="12"/>
  <c r="Q55" i="12"/>
  <c r="U55" i="12"/>
  <c r="G56" i="12"/>
  <c r="I56" i="12"/>
  <c r="K56" i="12"/>
  <c r="M56" i="12"/>
  <c r="O56" i="12"/>
  <c r="Q56" i="12"/>
  <c r="U56" i="12"/>
  <c r="G57" i="12"/>
  <c r="I57" i="12"/>
  <c r="K57" i="12"/>
  <c r="M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I61" i="12"/>
  <c r="K61" i="12"/>
  <c r="M61" i="12"/>
  <c r="O61" i="12"/>
  <c r="Q61" i="12"/>
  <c r="U61" i="12"/>
  <c r="G62" i="12"/>
  <c r="I62" i="12"/>
  <c r="K62" i="12"/>
  <c r="M62" i="12"/>
  <c r="O62" i="12"/>
  <c r="Q62" i="12"/>
  <c r="U62" i="12"/>
  <c r="G63" i="12"/>
  <c r="I63" i="12"/>
  <c r="K63" i="12"/>
  <c r="M63" i="12"/>
  <c r="O63" i="12"/>
  <c r="Q63" i="12"/>
  <c r="U63" i="12"/>
  <c r="G64" i="12"/>
  <c r="I64" i="12"/>
  <c r="K64" i="12"/>
  <c r="M64" i="12"/>
  <c r="O64" i="12"/>
  <c r="Q64" i="12"/>
  <c r="U64" i="12"/>
  <c r="G65" i="12"/>
  <c r="I65" i="12"/>
  <c r="K65" i="12"/>
  <c r="M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I68" i="12"/>
  <c r="U68" i="12"/>
  <c r="G69" i="12"/>
  <c r="I69" i="12"/>
  <c r="K69" i="12"/>
  <c r="K68" i="12" s="1"/>
  <c r="M69" i="12"/>
  <c r="M68" i="12" s="1"/>
  <c r="O69" i="12"/>
  <c r="O68" i="12" s="1"/>
  <c r="Q69" i="12"/>
  <c r="U69" i="12"/>
  <c r="G70" i="12"/>
  <c r="I70" i="12"/>
  <c r="K70" i="12"/>
  <c r="M70" i="12"/>
  <c r="O70" i="12"/>
  <c r="Q70" i="12"/>
  <c r="U70" i="12"/>
  <c r="G71" i="12"/>
  <c r="I71" i="12"/>
  <c r="K71" i="12"/>
  <c r="M71" i="12"/>
  <c r="O71" i="12"/>
  <c r="Q71" i="12"/>
  <c r="Q68" i="12" s="1"/>
  <c r="U71" i="12"/>
  <c r="O72" i="12"/>
  <c r="Q72" i="12"/>
  <c r="G73" i="12"/>
  <c r="G72" i="12" s="1"/>
  <c r="I73" i="12"/>
  <c r="K73" i="12"/>
  <c r="M73" i="12"/>
  <c r="O73" i="12"/>
  <c r="Q73" i="12"/>
  <c r="U73" i="12"/>
  <c r="U72" i="12" s="1"/>
  <c r="G74" i="12"/>
  <c r="M74" i="12" s="1"/>
  <c r="I74" i="12"/>
  <c r="K74" i="12"/>
  <c r="O74" i="12"/>
  <c r="Q74" i="12"/>
  <c r="U74" i="12"/>
  <c r="G75" i="12"/>
  <c r="M75" i="12" s="1"/>
  <c r="I75" i="12"/>
  <c r="I72" i="12" s="1"/>
  <c r="K75" i="12"/>
  <c r="O75" i="12"/>
  <c r="Q75" i="12"/>
  <c r="U75" i="12"/>
  <c r="G76" i="12"/>
  <c r="M76" i="12" s="1"/>
  <c r="I76" i="12"/>
  <c r="K76" i="12"/>
  <c r="K72" i="12" s="1"/>
  <c r="O76" i="12"/>
  <c r="Q76" i="12"/>
  <c r="U76" i="12"/>
  <c r="G77" i="12"/>
  <c r="I77" i="12"/>
  <c r="K77" i="12"/>
  <c r="M77" i="12"/>
  <c r="O77" i="12"/>
  <c r="Q77" i="12"/>
  <c r="U77" i="12"/>
  <c r="G78" i="12"/>
  <c r="I78" i="12"/>
  <c r="K78" i="12"/>
  <c r="M78" i="12"/>
  <c r="G79" i="12"/>
  <c r="I79" i="12"/>
  <c r="K79" i="12"/>
  <c r="M79" i="12"/>
  <c r="O79" i="12"/>
  <c r="O78" i="12" s="1"/>
  <c r="Q79" i="12"/>
  <c r="Q78" i="12" s="1"/>
  <c r="U79" i="12"/>
  <c r="U78" i="12" s="1"/>
  <c r="I20" i="1"/>
  <c r="I19" i="1"/>
  <c r="I18" i="1"/>
  <c r="I17" i="1"/>
  <c r="I16" i="1"/>
  <c r="I62" i="1"/>
  <c r="AZ43" i="1"/>
  <c r="G27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38" i="12"/>
  <c r="M29" i="12"/>
  <c r="M72" i="12"/>
  <c r="G34" i="12"/>
  <c r="G38" i="12"/>
  <c r="M10" i="12"/>
  <c r="M8" i="12" s="1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<sst xmlns="http://schemas.openxmlformats.org/spreadsheetml/2006/main" count="454" uniqueCount="244">
  <si>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</si>
  <si>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</si>
  <si>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</si>
  <si>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</si>
  <si>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</si>
  <si>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</si>
  <si>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</si>
  <si>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</si>
  <si>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</si>
  <si>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</si>
  <si>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</si>
  <si>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</si>
  <si>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</si>
  <si>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</si>
  <si>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</si>
  <si>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</si>
  <si>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</si>
  <si>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</si>
  <si>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</si>
  <si>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</si>
  <si>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</si>
  <si>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</si>
  <si>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</si>
  <si>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</si>
  <si>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</si>
  <si>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</si>
  <si>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</si>
  <si>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</si>
  <si>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</si>
  <si>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</si>
  <si>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</si>
  <si>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</si>
  <si>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</si>
  <si>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</si>
  <si>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</si>
  <si>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</si>
  <si>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</si>
  <si>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</si>
  <si>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</si>
  <si>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</si>
  <si>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</si>
  <si>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</si>
  <si>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</si>
  <si>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Moravské nám. 127/3, Jakubské nám. 127/5 Brno</t>
  </si>
  <si>
    <t>Rozpočet:</t>
  </si>
  <si>
    <t>Misto</t>
  </si>
  <si>
    <t>L.Nesvadbová</t>
  </si>
  <si>
    <t>Scala-společná trasa</t>
  </si>
  <si>
    <t>Město Brno</t>
  </si>
  <si>
    <t>Dominikánské nám. 196/1</t>
  </si>
  <si>
    <t>Brno</t>
  </si>
  <si>
    <t>602 00</t>
  </si>
  <si>
    <t>PROGIS PRO s.r.o.</t>
  </si>
  <si>
    <t>Jeronýmova 1385/23</t>
  </si>
  <si>
    <t>Brno-Židenice</t>
  </si>
  <si>
    <t>61800</t>
  </si>
  <si>
    <t>04785126</t>
  </si>
  <si>
    <t>CZ04785126</t>
  </si>
  <si>
    <t>Rozpočet</t>
  </si>
  <si>
    <t>Celkem za stavbu</t>
  </si>
  <si>
    <t>CZK</t>
  </si>
  <si>
    <t xml:space="preserve">Popis rozpočtu:  - </t>
  </si>
  <si>
    <t>Rozpočet je pouze informativní, práce budou fakturovány podle skutečnosti.</t>
  </si>
  <si>
    <t>Rekapitulace dílů</t>
  </si>
  <si>
    <t>Typ dílu</t>
  </si>
  <si>
    <t>1</t>
  </si>
  <si>
    <t>51Zemní práce</t>
  </si>
  <si>
    <t>2</t>
  </si>
  <si>
    <t>Základy,zvláštní zakládání</t>
  </si>
  <si>
    <t>4</t>
  </si>
  <si>
    <t>Vodorovné konstrukce</t>
  </si>
  <si>
    <t>63</t>
  </si>
  <si>
    <t>Podlahy a podlahové konstrukce</t>
  </si>
  <si>
    <t>8</t>
  </si>
  <si>
    <t>Trubní vedení</t>
  </si>
  <si>
    <t>96</t>
  </si>
  <si>
    <t>Bourání konstrukcí</t>
  </si>
  <si>
    <t>97</t>
  </si>
  <si>
    <t>Prorážení otvorů</t>
  </si>
  <si>
    <t>98</t>
  </si>
  <si>
    <t>Demolice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</si>
  <si>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</si>
  <si>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</si>
  <si>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</si>
  <si>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</si>
  <si>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</si>
  <si>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</si>
  <si>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</si>
  <si>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</si>
  <si>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</si>
  <si>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</si>
  <si>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</si>
  <si>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</si>
  <si>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</si>
  <si>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</si>
  <si>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</si>
  <si>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</si>
  <si>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</si>
  <si>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</si>
  <si>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</si>
  <si>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</si>
  <si>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</si>
  <si>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</si>
  <si>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</si>
  <si>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</si>
  <si>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</si>
  <si>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</si>
  <si>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</si>
  <si>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</si>
  <si>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</si>
  <si>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</si>
  <si>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</si>
  <si>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</si>
  <si>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</si>
  <si>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</si>
  <si>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</si>
  <si>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</si>
  <si>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</si>
  <si>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139711101R00</t>
  </si>
  <si>
    <t>Vykopávka v uzavřených prostorách v hor.1-4</t>
  </si>
  <si>
    <t>m3</t>
  </si>
  <si>
    <t>POL1_0</t>
  </si>
  <si>
    <t>151101102R00</t>
  </si>
  <si>
    <t>Pažení a rozepření stěn rýh - příložné - hl.do 4 m</t>
  </si>
  <si>
    <t>m2</t>
  </si>
  <si>
    <t>151101112R00</t>
  </si>
  <si>
    <t>Odstranění pažení stěn rýh - příložné - hl. do 4 m</t>
  </si>
  <si>
    <t>161101501R00</t>
  </si>
  <si>
    <t>Svislé přemístění výkopku z hor. 1-4 ruční</t>
  </si>
  <si>
    <t>167101201R00</t>
  </si>
  <si>
    <t>Nakládání výkopku z hor.1 ÷ 4 - ručně</t>
  </si>
  <si>
    <t>162701105RT3</t>
  </si>
  <si>
    <t>Vodorovné přemístění výkopku z hor.1-4 do 10000 m, nosnost 12 t</t>
  </si>
  <si>
    <t>171201101R00</t>
  </si>
  <si>
    <t>Uložení sypaniny do násypů nezhutněných</t>
  </si>
  <si>
    <t>199000002R00</t>
  </si>
  <si>
    <t>Poplatek za skládku horniny 1- 4</t>
  </si>
  <si>
    <t>174101102R00</t>
  </si>
  <si>
    <t>Zásyp ruční se zhutněním</t>
  </si>
  <si>
    <t>175101101RT2</t>
  </si>
  <si>
    <t>Obsyp potrubí bez prohození sypaniny, s dodáním štěrkopísku frakce 0 - 22 mm</t>
  </si>
  <si>
    <t>279311111R00</t>
  </si>
  <si>
    <t>Podbetonování kanalizačních stoupaček</t>
  </si>
  <si>
    <t>451572111R00</t>
  </si>
  <si>
    <t>Lože pod potrubí z kameniva těženého 0 - 4 mm</t>
  </si>
  <si>
    <t>631310111RAA</t>
  </si>
  <si>
    <t>Mazanina z betonu C 8/10, tloušťka 8 cm, izolace proti vodě - 2 x ALP + Bitagit</t>
  </si>
  <si>
    <t>POL2_0</t>
  </si>
  <si>
    <t>PC</t>
  </si>
  <si>
    <t>Šachtice.domovní.kanalizač.z betonu</t>
  </si>
  <si>
    <t>965200012RA0</t>
  </si>
  <si>
    <t>Bourání mazanin betonových a asfaltových</t>
  </si>
  <si>
    <t>979011221R00</t>
  </si>
  <si>
    <t>Svislá doprava suti a vybour. hmot za 1.PP nošením</t>
  </si>
  <si>
    <t>t</t>
  </si>
  <si>
    <t>979082111R00</t>
  </si>
  <si>
    <t>Vnitrostaveništní doprava suti do 10 m</t>
  </si>
  <si>
    <t>979082121R00</t>
  </si>
  <si>
    <t>Příplatek k vnitrost. dopravě suti za dalších 5 m</t>
  </si>
  <si>
    <t>979981104R00</t>
  </si>
  <si>
    <t>Kontejner, suť bez příměsí, odvoz a likvidace, 9 t</t>
  </si>
  <si>
    <t>981511113R00</t>
  </si>
  <si>
    <t>Demolice konstr. postup. rozebráním, beton prostý, kanal. šachta na přípojce</t>
  </si>
  <si>
    <t>999281145R00</t>
  </si>
  <si>
    <t>Přesun hmot pro opravy a údržbu do v. 6 m, nošením</t>
  </si>
  <si>
    <t>721176102R00</t>
  </si>
  <si>
    <t>Potrubí HT připojovací D 40 x 1,8 mm</t>
  </si>
  <si>
    <t>m</t>
  </si>
  <si>
    <t>721154208R00</t>
  </si>
  <si>
    <t>Potrubí Geberit PE svodné (ležaté) v zemi 110x4,3</t>
  </si>
  <si>
    <t>721154211R00</t>
  </si>
  <si>
    <t>Potrubí Geberit PE svodné (ležaté) v zemi 200x6,2</t>
  </si>
  <si>
    <t>Potrubí Geberit PE svodné zavěšené 200x6,2</t>
  </si>
  <si>
    <t>721154228R00</t>
  </si>
  <si>
    <t>Potrubí Geberit PE ležaté zavěšené D 110 x 4,3 mm</t>
  </si>
  <si>
    <t>721154229R00</t>
  </si>
  <si>
    <t>Potrubí Geberit PE ležaté zavěšené D 125 x 4,9 mm</t>
  </si>
  <si>
    <t>721154330R00</t>
  </si>
  <si>
    <t>Potrubí Geberit Silent db20, lež. zavěšené 135 x 6</t>
  </si>
  <si>
    <t>721154230R00</t>
  </si>
  <si>
    <t>Potrubí Geberit PE ležaté zavěšené D 160 x 6,2 mm</t>
  </si>
  <si>
    <t>721176115R00</t>
  </si>
  <si>
    <t>Potrubí HT odpadní svislé D 110 x 2,7 mm</t>
  </si>
  <si>
    <t>721176117R00</t>
  </si>
  <si>
    <t>Potrubí HT odpadní svislé D 160 x 3,9 mm</t>
  </si>
  <si>
    <t>721152220R00</t>
  </si>
  <si>
    <t>Čisticí kus Geberit PE,pro odpadní svislé D 160 mm</t>
  </si>
  <si>
    <t>kus</t>
  </si>
  <si>
    <t>721154236R00</t>
  </si>
  <si>
    <t>Kus čisticí Geberit ovál. víko, potr. ležaté D 125</t>
  </si>
  <si>
    <t>721154237R00</t>
  </si>
  <si>
    <t>Kus čisticí Geberit ovál. víko, potr. ležaté D 160</t>
  </si>
  <si>
    <t>721154238R00</t>
  </si>
  <si>
    <t>Kus čisticí Geberit ovál. víko, potr. ležaté D 200</t>
  </si>
  <si>
    <t>721290111R00</t>
  </si>
  <si>
    <t>Zkouška těsnosti kanalizace vodou DN 125</t>
  </si>
  <si>
    <t>721290112R00</t>
  </si>
  <si>
    <t>Zkouška těsnosti kanalizace vodou DN 200</t>
  </si>
  <si>
    <t>721290123R00</t>
  </si>
  <si>
    <t>Zkouška těsnosti kanalizace kouřem DN 300</t>
  </si>
  <si>
    <t>721194104R00</t>
  </si>
  <si>
    <t>Vyvedení odpadních výpustek D 40 x 1,8</t>
  </si>
  <si>
    <t>721223423RT2</t>
  </si>
  <si>
    <t>Vpusť podlahová se zápachovou uzávěrkou HL 310N, mřížka nerez 115 x 115 D 50/75/110 mm, Primus</t>
  </si>
  <si>
    <t>Havarijní jímka, vyspravení, poklop</t>
  </si>
  <si>
    <t>Ponorné kalové čerpadlo do havarijní jímky , čerp.výška 3,0m, délka výtlaku 18m</t>
  </si>
  <si>
    <t>722171213R00</t>
  </si>
  <si>
    <t>Potrubí z PEHD, D 32 x 3,0 mm, výtlak z havarijní jímky</t>
  </si>
  <si>
    <t>722280106R00</t>
  </si>
  <si>
    <t>Tlaková zkouška vodovodního potrubí DN 32</t>
  </si>
  <si>
    <t>998721101R00</t>
  </si>
  <si>
    <t>Přesun hmot pro vnitřní kanalizaci, výšky do 6 m</t>
  </si>
  <si>
    <t>721210813R00</t>
  </si>
  <si>
    <t>Demontáž vpusti podlahové</t>
  </si>
  <si>
    <t>721171803R00</t>
  </si>
  <si>
    <t>Demontáž potrubí z PVC do D 75 mm</t>
  </si>
  <si>
    <t>721110806R00</t>
  </si>
  <si>
    <t>Demontáž potrubí z kameninových trub DN 200</t>
  </si>
  <si>
    <t>721290821R00</t>
  </si>
  <si>
    <t>Přesun vybouraných hmot - kanalizace, H do 6 m</t>
  </si>
  <si>
    <t>722235113R00</t>
  </si>
  <si>
    <t>Kohout vod.kul.,vnitř.-vnitř.z.IVAR PERFECTA DN 25, na výtlaku z jímky</t>
  </si>
  <si>
    <t>722235653R00</t>
  </si>
  <si>
    <t>Ventil vod.zpětný EURA-SPRINT,IVAR.CIM 30 VA DN 25, na výtlaku z jímky</t>
  </si>
  <si>
    <t>998722101R00</t>
  </si>
  <si>
    <t>Přesun hmot pro vnitřní vodovod, výšky do 6 m</t>
  </si>
  <si>
    <t>725017132R00</t>
  </si>
  <si>
    <t>Umyvadlo na šrouby OLYMP Deep 55 x 42 cm, bílé</t>
  </si>
  <si>
    <t>soubor</t>
  </si>
  <si>
    <t>998725101R00</t>
  </si>
  <si>
    <t>Přesun hmot pro zařizovací předměty, výšky do 6 m</t>
  </si>
  <si>
    <t>725210821R00</t>
  </si>
  <si>
    <t>Demontáž umyvadel bez výtokových armatur</t>
  </si>
  <si>
    <t>725110811R00</t>
  </si>
  <si>
    <t>Demontáž klozetů splachovacích</t>
  </si>
  <si>
    <t>725590811R00</t>
  </si>
  <si>
    <t>Přesun vybour.hmot, zařizovací předměty H 6 m</t>
  </si>
  <si>
    <t>005261030R</t>
  </si>
  <si>
    <t>Finanční rezerva 10%</t>
  </si>
  <si>
    <t>Soubor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</si>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</sst>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7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5"/>
  <sheetViews>
    <sheetView showGridLines="0" topLeftCell="B2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2.44140625" customWidth="1"/>
  </cols>
  <sheetData>
    <row r="1" spans="1:15" ht="33.75" customHeight="1" x14ac:dyDescent="0.25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5">
      <c r="A2" s="4"/>
      <c r="B2" s="106" t="s">
        <v>40</v>
      </c>
      <c r="C2" s="107"/>
      <c r="D2" s="108" t="s">
        <v>47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5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5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5">
      <c r="A5" s="4"/>
      <c r="B5" s="47" t="s">
        <v>21</v>
      </c>
      <c r="C5" s="5"/>
      <c r="D5" s="122" t="s">
        <v>48</v>
      </c>
      <c r="E5" s="26"/>
      <c r="F5" s="26"/>
      <c r="G5" s="26"/>
      <c r="H5" s="28" t="s">
        <v>33</v>
      </c>
      <c r="I5" s="122"/>
      <c r="J5" s="11"/>
    </row>
    <row r="6" spans="1:15" ht="15.75" customHeight="1" x14ac:dyDescent="0.25">
      <c r="A6" s="4"/>
      <c r="B6" s="41"/>
      <c r="C6" s="26"/>
      <c r="D6" s="122" t="s">
        <v>49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5">
      <c r="A7" s="4"/>
      <c r="B7" s="42"/>
      <c r="C7" s="123" t="s">
        <v>51</v>
      </c>
      <c r="D7" s="105" t="s">
        <v>50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124" t="s">
        <v>52</v>
      </c>
      <c r="E11" s="124"/>
      <c r="F11" s="124"/>
      <c r="G11" s="124"/>
      <c r="H11" s="28" t="s">
        <v>33</v>
      </c>
      <c r="I11" s="128" t="s">
        <v>56</v>
      </c>
      <c r="J11" s="11"/>
    </row>
    <row r="12" spans="1:15" ht="15.75" customHeight="1" x14ac:dyDescent="0.25">
      <c r="A12" s="4"/>
      <c r="B12" s="41"/>
      <c r="C12" s="26"/>
      <c r="D12" s="125" t="s">
        <v>53</v>
      </c>
      <c r="E12" s="125"/>
      <c r="F12" s="125"/>
      <c r="G12" s="125"/>
      <c r="H12" s="28" t="s">
        <v>34</v>
      </c>
      <c r="I12" s="128" t="s">
        <v>57</v>
      </c>
      <c r="J12" s="11"/>
    </row>
    <row r="13" spans="1:15" ht="15.75" customHeight="1" x14ac:dyDescent="0.25">
      <c r="A13" s="4"/>
      <c r="B13" s="42"/>
      <c r="C13" s="127" t="s">
        <v>55</v>
      </c>
      <c r="D13" s="126" t="s">
        <v>54</v>
      </c>
      <c r="E13" s="126"/>
      <c r="F13" s="126"/>
      <c r="G13" s="126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5">
      <c r="A16" s="195" t="s">
        <v>23</v>
      </c>
      <c r="B16" s="196" t="s">
        <v>23</v>
      </c>
      <c r="C16" s="58"/>
      <c r="D16" s="59"/>
      <c r="E16" s="83"/>
      <c r="F16" s="84"/>
      <c r="G16" s="83"/>
      <c r="H16" s="84"/>
      <c r="I16" s="83">
        <f>SUMIF(F49:F61,A16,I49:I61)+SUMIF(F49:F61,"PSU",I49:I61)</f>
        <v>0</v>
      </c>
      <c r="J16" s="93"/>
    </row>
    <row r="17" spans="1:10" ht="23.25" customHeight="1" x14ac:dyDescent="0.25">
      <c r="A17" s="195" t="s">
        <v>24</v>
      </c>
      <c r="B17" s="196" t="s">
        <v>24</v>
      </c>
      <c r="C17" s="58"/>
      <c r="D17" s="59"/>
      <c r="E17" s="83"/>
      <c r="F17" s="84"/>
      <c r="G17" s="83"/>
      <c r="H17" s="84"/>
      <c r="I17" s="83">
        <f>SUMIF(F49:F61,A17,I49:I61)</f>
        <v>0</v>
      </c>
      <c r="J17" s="93"/>
    </row>
    <row r="18" spans="1:10" ht="23.25" customHeight="1" x14ac:dyDescent="0.25">
      <c r="A18" s="195" t="s">
        <v>25</v>
      </c>
      <c r="B18" s="196" t="s">
        <v>25</v>
      </c>
      <c r="C18" s="58"/>
      <c r="D18" s="59"/>
      <c r="E18" s="83"/>
      <c r="F18" s="84"/>
      <c r="G18" s="83"/>
      <c r="H18" s="84"/>
      <c r="I18" s="83">
        <f>SUMIF(F49:F61,A18,I49:I61)</f>
        <v>0</v>
      </c>
      <c r="J18" s="93"/>
    </row>
    <row r="19" spans="1:10" ht="23.25" customHeight="1" x14ac:dyDescent="0.25">
      <c r="A19" s="195" t="s">
        <v>89</v>
      </c>
      <c r="B19" s="196" t="s">
        <v>26</v>
      </c>
      <c r="C19" s="58"/>
      <c r="D19" s="59"/>
      <c r="E19" s="83"/>
      <c r="F19" s="84"/>
      <c r="G19" s="83"/>
      <c r="H19" s="84"/>
      <c r="I19" s="83">
        <f>SUMIF(F49:F61,A19,I49:I61)</f>
        <v>0</v>
      </c>
      <c r="J19" s="93"/>
    </row>
    <row r="20" spans="1:10" ht="23.25" customHeight="1" x14ac:dyDescent="0.25">
      <c r="A20" s="195" t="s">
        <v>90</v>
      </c>
      <c r="B20" s="196" t="s">
        <v>27</v>
      </c>
      <c r="C20" s="58"/>
      <c r="D20" s="59"/>
      <c r="E20" s="83"/>
      <c r="F20" s="84"/>
      <c r="G20" s="83"/>
      <c r="H20" s="84"/>
      <c r="I20" s="83">
        <f>SUMIF(F49:F61,A20,I49:I61)</f>
        <v>0</v>
      </c>
      <c r="J20" s="93"/>
    </row>
    <row r="21" spans="1:10" ht="23.25" customHeight="1" x14ac:dyDescent="0.25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3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3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60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44531</v>
      </c>
      <c r="I32" s="39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5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52" ht="25.5" hidden="1" customHeight="1" x14ac:dyDescent="0.25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52" ht="25.5" hidden="1" customHeight="1" x14ac:dyDescent="0.25">
      <c r="A39" s="131">
        <v>1</v>
      </c>
      <c r="B39" s="137" t="s">
        <v>58</v>
      </c>
      <c r="C39" s="138" t="s">
        <v>47</v>
      </c>
      <c r="D39" s="139"/>
      <c r="E39" s="139"/>
      <c r="F39" s="147">
        <f>'Rozpočet Pol'!AC81</f>
        <v>0</v>
      </c>
      <c r="G39" s="148">
        <f>'Rozpočet Pol'!AD81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52" ht="25.5" hidden="1" customHeight="1" x14ac:dyDescent="0.25">
      <c r="A40" s="131"/>
      <c r="B40" s="141" t="s">
        <v>59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2" spans="1:52" x14ac:dyDescent="0.25">
      <c r="B42" t="s">
        <v>61</v>
      </c>
    </row>
    <row r="43" spans="1:52" x14ac:dyDescent="0.25">
      <c r="B43" s="162" t="s">
        <v>62</v>
      </c>
      <c r="C43" s="162"/>
      <c r="D43" s="162"/>
      <c r="E43" s="162"/>
      <c r="F43" s="162"/>
      <c r="G43" s="162"/>
      <c r="H43" s="162"/>
      <c r="I43" s="162"/>
      <c r="J43" s="162"/>
      <c r="AZ43" s="161" t="str">
        <f>B43</f>
        <v>Rozpočet je pouze informativní, práce budou fakturovány podle skutečnosti.</v>
      </c>
    </row>
    <row r="46" spans="1:52" ht="15.6" x14ac:dyDescent="0.3">
      <c r="B46" s="163" t="s">
        <v>63</v>
      </c>
    </row>
    <row r="48" spans="1:52" ht="25.5" customHeight="1" x14ac:dyDescent="0.25">
      <c r="A48" s="164"/>
      <c r="B48" s="170" t="s">
        <v>16</v>
      </c>
      <c r="C48" s="170" t="s">
        <v>5</v>
      </c>
      <c r="D48" s="171"/>
      <c r="E48" s="171"/>
      <c r="F48" s="174" t="s">
        <v>64</v>
      </c>
      <c r="G48" s="174"/>
      <c r="H48" s="174"/>
      <c r="I48" s="175" t="s">
        <v>28</v>
      </c>
      <c r="J48" s="175"/>
    </row>
    <row r="49" spans="1:10" ht="25.5" customHeight="1" x14ac:dyDescent="0.25">
      <c r="A49" s="165"/>
      <c r="B49" s="176" t="s">
        <v>65</v>
      </c>
      <c r="C49" s="177" t="s">
        <v>66</v>
      </c>
      <c r="D49" s="178"/>
      <c r="E49" s="178"/>
      <c r="F49" s="182" t="s">
        <v>23</v>
      </c>
      <c r="G49" s="183"/>
      <c r="H49" s="183"/>
      <c r="I49" s="184">
        <f>'Rozpočet Pol'!G8</f>
        <v>0</v>
      </c>
      <c r="J49" s="184"/>
    </row>
    <row r="50" spans="1:10" ht="25.5" customHeight="1" x14ac:dyDescent="0.25">
      <c r="A50" s="165"/>
      <c r="B50" s="168" t="s">
        <v>67</v>
      </c>
      <c r="C50" s="167" t="s">
        <v>68</v>
      </c>
      <c r="D50" s="169"/>
      <c r="E50" s="169"/>
      <c r="F50" s="185" t="s">
        <v>23</v>
      </c>
      <c r="G50" s="186"/>
      <c r="H50" s="186"/>
      <c r="I50" s="187">
        <f>'Rozpočet Pol'!G19</f>
        <v>0</v>
      </c>
      <c r="J50" s="187"/>
    </row>
    <row r="51" spans="1:10" ht="25.5" customHeight="1" x14ac:dyDescent="0.25">
      <c r="A51" s="165"/>
      <c r="B51" s="168" t="s">
        <v>69</v>
      </c>
      <c r="C51" s="167" t="s">
        <v>70</v>
      </c>
      <c r="D51" s="169"/>
      <c r="E51" s="169"/>
      <c r="F51" s="185" t="s">
        <v>23</v>
      </c>
      <c r="G51" s="186"/>
      <c r="H51" s="186"/>
      <c r="I51" s="187">
        <f>'Rozpočet Pol'!G21</f>
        <v>0</v>
      </c>
      <c r="J51" s="187"/>
    </row>
    <row r="52" spans="1:10" ht="25.5" customHeight="1" x14ac:dyDescent="0.25">
      <c r="A52" s="165"/>
      <c r="B52" s="168" t="s">
        <v>71</v>
      </c>
      <c r="C52" s="167" t="s">
        <v>72</v>
      </c>
      <c r="D52" s="169"/>
      <c r="E52" s="169"/>
      <c r="F52" s="185" t="s">
        <v>23</v>
      </c>
      <c r="G52" s="186"/>
      <c r="H52" s="186"/>
      <c r="I52" s="187">
        <f>'Rozpočet Pol'!G23</f>
        <v>0</v>
      </c>
      <c r="J52" s="187"/>
    </row>
    <row r="53" spans="1:10" ht="25.5" customHeight="1" x14ac:dyDescent="0.25">
      <c r="A53" s="165"/>
      <c r="B53" s="168" t="s">
        <v>73</v>
      </c>
      <c r="C53" s="167" t="s">
        <v>74</v>
      </c>
      <c r="D53" s="169"/>
      <c r="E53" s="169"/>
      <c r="F53" s="185" t="s">
        <v>23</v>
      </c>
      <c r="G53" s="186"/>
      <c r="H53" s="186"/>
      <c r="I53" s="187">
        <f>'Rozpočet Pol'!G25</f>
        <v>0</v>
      </c>
      <c r="J53" s="187"/>
    </row>
    <row r="54" spans="1:10" ht="25.5" customHeight="1" x14ac:dyDescent="0.25">
      <c r="A54" s="165"/>
      <c r="B54" s="168" t="s">
        <v>75</v>
      </c>
      <c r="C54" s="167" t="s">
        <v>76</v>
      </c>
      <c r="D54" s="169"/>
      <c r="E54" s="169"/>
      <c r="F54" s="185" t="s">
        <v>23</v>
      </c>
      <c r="G54" s="186"/>
      <c r="H54" s="186"/>
      <c r="I54" s="187">
        <f>'Rozpočet Pol'!G27</f>
        <v>0</v>
      </c>
      <c r="J54" s="187"/>
    </row>
    <row r="55" spans="1:10" ht="25.5" customHeight="1" x14ac:dyDescent="0.25">
      <c r="A55" s="165"/>
      <c r="B55" s="168" t="s">
        <v>77</v>
      </c>
      <c r="C55" s="167" t="s">
        <v>78</v>
      </c>
      <c r="D55" s="169"/>
      <c r="E55" s="169"/>
      <c r="F55" s="185" t="s">
        <v>23</v>
      </c>
      <c r="G55" s="186"/>
      <c r="H55" s="186"/>
      <c r="I55" s="187">
        <f>'Rozpočet Pol'!G29</f>
        <v>0</v>
      </c>
      <c r="J55" s="187"/>
    </row>
    <row r="56" spans="1:10" ht="25.5" customHeight="1" x14ac:dyDescent="0.25">
      <c r="A56" s="165"/>
      <c r="B56" s="168" t="s">
        <v>79</v>
      </c>
      <c r="C56" s="167" t="s">
        <v>80</v>
      </c>
      <c r="D56" s="169"/>
      <c r="E56" s="169"/>
      <c r="F56" s="185" t="s">
        <v>23</v>
      </c>
      <c r="G56" s="186"/>
      <c r="H56" s="186"/>
      <c r="I56" s="187">
        <f>'Rozpočet Pol'!G34</f>
        <v>0</v>
      </c>
      <c r="J56" s="187"/>
    </row>
    <row r="57" spans="1:10" ht="25.5" customHeight="1" x14ac:dyDescent="0.25">
      <c r="A57" s="165"/>
      <c r="B57" s="168" t="s">
        <v>81</v>
      </c>
      <c r="C57" s="167" t="s">
        <v>82</v>
      </c>
      <c r="D57" s="169"/>
      <c r="E57" s="169"/>
      <c r="F57" s="185" t="s">
        <v>23</v>
      </c>
      <c r="G57" s="186"/>
      <c r="H57" s="186"/>
      <c r="I57" s="187">
        <f>'Rozpočet Pol'!G36</f>
        <v>0</v>
      </c>
      <c r="J57" s="187"/>
    </row>
    <row r="58" spans="1:10" ht="25.5" customHeight="1" x14ac:dyDescent="0.25">
      <c r="A58" s="165"/>
      <c r="B58" s="168" t="s">
        <v>83</v>
      </c>
      <c r="C58" s="167" t="s">
        <v>84</v>
      </c>
      <c r="D58" s="169"/>
      <c r="E58" s="169"/>
      <c r="F58" s="185" t="s">
        <v>24</v>
      </c>
      <c r="G58" s="186"/>
      <c r="H58" s="186"/>
      <c r="I58" s="187">
        <f>'Rozpočet Pol'!G38</f>
        <v>0</v>
      </c>
      <c r="J58" s="187"/>
    </row>
    <row r="59" spans="1:10" ht="25.5" customHeight="1" x14ac:dyDescent="0.25">
      <c r="A59" s="165"/>
      <c r="B59" s="168" t="s">
        <v>85</v>
      </c>
      <c r="C59" s="167" t="s">
        <v>86</v>
      </c>
      <c r="D59" s="169"/>
      <c r="E59" s="169"/>
      <c r="F59" s="185" t="s">
        <v>24</v>
      </c>
      <c r="G59" s="186"/>
      <c r="H59" s="186"/>
      <c r="I59" s="187">
        <f>'Rozpočet Pol'!G68</f>
        <v>0</v>
      </c>
      <c r="J59" s="187"/>
    </row>
    <row r="60" spans="1:10" ht="25.5" customHeight="1" x14ac:dyDescent="0.25">
      <c r="A60" s="165"/>
      <c r="B60" s="168" t="s">
        <v>87</v>
      </c>
      <c r="C60" s="167" t="s">
        <v>88</v>
      </c>
      <c r="D60" s="169"/>
      <c r="E60" s="169"/>
      <c r="F60" s="185" t="s">
        <v>24</v>
      </c>
      <c r="G60" s="186"/>
      <c r="H60" s="186"/>
      <c r="I60" s="187">
        <f>'Rozpočet Pol'!G72</f>
        <v>0</v>
      </c>
      <c r="J60" s="187"/>
    </row>
    <row r="61" spans="1:10" ht="25.5" customHeight="1" x14ac:dyDescent="0.25">
      <c r="A61" s="165"/>
      <c r="B61" s="179" t="s">
        <v>89</v>
      </c>
      <c r="C61" s="180" t="s">
        <v>26</v>
      </c>
      <c r="D61" s="181"/>
      <c r="E61" s="181"/>
      <c r="F61" s="188" t="s">
        <v>89</v>
      </c>
      <c r="G61" s="189"/>
      <c r="H61" s="189"/>
      <c r="I61" s="190">
        <f>'Rozpočet Pol'!G78</f>
        <v>0</v>
      </c>
      <c r="J61" s="190"/>
    </row>
    <row r="62" spans="1:10" ht="25.5" customHeight="1" x14ac:dyDescent="0.25">
      <c r="A62" s="166"/>
      <c r="B62" s="172" t="s">
        <v>1</v>
      </c>
      <c r="C62" s="172"/>
      <c r="D62" s="173"/>
      <c r="E62" s="173"/>
      <c r="F62" s="191"/>
      <c r="G62" s="192"/>
      <c r="H62" s="192"/>
      <c r="I62" s="193">
        <f>SUM(I49:I61)</f>
        <v>0</v>
      </c>
      <c r="J62" s="193"/>
    </row>
    <row r="63" spans="1:10" x14ac:dyDescent="0.25">
      <c r="F63" s="194"/>
      <c r="G63" s="130"/>
      <c r="H63" s="194"/>
      <c r="I63" s="130"/>
      <c r="J63" s="130"/>
    </row>
    <row r="64" spans="1:10" x14ac:dyDescent="0.25">
      <c r="F64" s="194"/>
      <c r="G64" s="130"/>
      <c r="H64" s="194"/>
      <c r="I64" s="130"/>
      <c r="J64" s="130"/>
    </row>
    <row r="65" spans="6:10" x14ac:dyDescent="0.25">
      <c r="F65" s="194"/>
      <c r="G65" s="130"/>
      <c r="H65" s="194"/>
      <c r="I65" s="130"/>
      <c r="J65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I62:J62"/>
    <mergeCell ref="I59:J59"/>
    <mergeCell ref="C59:E59"/>
    <mergeCell ref="I60:J60"/>
    <mergeCell ref="C60:E60"/>
    <mergeCell ref="I61:J61"/>
    <mergeCell ref="C61:E61"/>
    <mergeCell ref="I56:J56"/>
    <mergeCell ref="C56:E56"/>
    <mergeCell ref="I57:J57"/>
    <mergeCell ref="C57:E57"/>
    <mergeCell ref="I58:J58"/>
    <mergeCell ref="C58:E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1" t="s">
        <v>6</v>
      </c>
      <c r="B1" s="101"/>
      <c r="C1" s="102"/>
      <c r="D1" s="101"/>
      <c r="E1" s="101"/>
      <c r="F1" s="101"/>
      <c r="G1" s="101"/>
    </row>
    <row r="2" spans="1:7" ht="24.9" customHeight="1" x14ac:dyDescent="0.25">
      <c r="A2" s="79" t="s">
        <v>41</v>
      </c>
      <c r="B2" s="78"/>
      <c r="C2" s="103"/>
      <c r="D2" s="103"/>
      <c r="E2" s="103"/>
      <c r="F2" s="103"/>
      <c r="G2" s="104"/>
    </row>
    <row r="3" spans="1:7" ht="24.9" hidden="1" customHeight="1" x14ac:dyDescent="0.25">
      <c r="A3" s="79" t="s">
        <v>7</v>
      </c>
      <c r="B3" s="78"/>
      <c r="C3" s="103"/>
      <c r="D3" s="103"/>
      <c r="E3" s="103"/>
      <c r="F3" s="103"/>
      <c r="G3" s="104"/>
    </row>
    <row r="4" spans="1:7" ht="24.9" hidden="1" customHeight="1" x14ac:dyDescent="0.25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91"/>
  <sheetViews>
    <sheetView tabSelected="1"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9" customWidth="1"/>
    <col min="3" max="3" width="38.33203125" style="129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3">
      <c r="A1" s="197" t="s">
        <v>6</v>
      </c>
      <c r="B1" s="197"/>
      <c r="C1" s="197"/>
      <c r="D1" s="197"/>
      <c r="E1" s="197"/>
      <c r="F1" s="197"/>
      <c r="G1" s="197"/>
      <c r="AE1" t="s">
        <v>92</v>
      </c>
    </row>
    <row r="2" spans="1:60" ht="25.05" customHeight="1" x14ac:dyDescent="0.25">
      <c r="A2" s="204" t="s">
        <v>91</v>
      </c>
      <c r="B2" s="198"/>
      <c r="C2" s="199" t="s">
        <v>47</v>
      </c>
      <c r="D2" s="200"/>
      <c r="E2" s="200"/>
      <c r="F2" s="200"/>
      <c r="G2" s="206"/>
      <c r="AE2" t="s">
        <v>93</v>
      </c>
    </row>
    <row r="3" spans="1:60" ht="25.05" customHeight="1" x14ac:dyDescent="0.25">
      <c r="A3" s="205" t="s">
        <v>7</v>
      </c>
      <c r="B3" s="203"/>
      <c r="C3" s="201" t="s">
        <v>43</v>
      </c>
      <c r="D3" s="202"/>
      <c r="E3" s="202"/>
      <c r="F3" s="202"/>
      <c r="G3" s="207"/>
      <c r="AE3" t="s">
        <v>94</v>
      </c>
    </row>
    <row r="4" spans="1:60" ht="25.05" hidden="1" customHeight="1" x14ac:dyDescent="0.25">
      <c r="A4" s="205" t="s">
        <v>8</v>
      </c>
      <c r="B4" s="203"/>
      <c r="C4" s="201"/>
      <c r="D4" s="202"/>
      <c r="E4" s="202"/>
      <c r="F4" s="202"/>
      <c r="G4" s="207"/>
      <c r="AE4" t="s">
        <v>95</v>
      </c>
    </row>
    <row r="5" spans="1:60" hidden="1" x14ac:dyDescent="0.25">
      <c r="A5" s="208" t="s">
        <v>96</v>
      </c>
      <c r="B5" s="209"/>
      <c r="C5" s="210"/>
      <c r="D5" s="211"/>
      <c r="E5" s="211"/>
      <c r="F5" s="211"/>
      <c r="G5" s="212"/>
      <c r="AE5" t="s">
        <v>97</v>
      </c>
    </row>
    <row r="7" spans="1:60" ht="39.6" x14ac:dyDescent="0.25">
      <c r="A7" s="217" t="s">
        <v>98</v>
      </c>
      <c r="B7" s="218" t="s">
        <v>99</v>
      </c>
      <c r="C7" s="218" t="s">
        <v>100</v>
      </c>
      <c r="D7" s="217" t="s">
        <v>101</v>
      </c>
      <c r="E7" s="217" t="s">
        <v>102</v>
      </c>
      <c r="F7" s="213" t="s">
        <v>103</v>
      </c>
      <c r="G7" s="234" t="s">
        <v>28</v>
      </c>
      <c r="H7" s="235" t="s">
        <v>29</v>
      </c>
      <c r="I7" s="235" t="s">
        <v>104</v>
      </c>
      <c r="J7" s="235" t="s">
        <v>30</v>
      </c>
      <c r="K7" s="235" t="s">
        <v>105</v>
      </c>
      <c r="L7" s="235" t="s">
        <v>106</v>
      </c>
      <c r="M7" s="235" t="s">
        <v>107</v>
      </c>
      <c r="N7" s="235" t="s">
        <v>108</v>
      </c>
      <c r="O7" s="235" t="s">
        <v>109</v>
      </c>
      <c r="P7" s="235" t="s">
        <v>110</v>
      </c>
      <c r="Q7" s="235" t="s">
        <v>111</v>
      </c>
      <c r="R7" s="235" t="s">
        <v>112</v>
      </c>
      <c r="S7" s="235" t="s">
        <v>113</v>
      </c>
      <c r="T7" s="235" t="s">
        <v>114</v>
      </c>
      <c r="U7" s="220" t="s">
        <v>115</v>
      </c>
    </row>
    <row r="8" spans="1:60" x14ac:dyDescent="0.25">
      <c r="A8" s="236" t="s">
        <v>116</v>
      </c>
      <c r="B8" s="237" t="s">
        <v>65</v>
      </c>
      <c r="C8" s="238" t="s">
        <v>66</v>
      </c>
      <c r="D8" s="239"/>
      <c r="E8" s="240"/>
      <c r="F8" s="241"/>
      <c r="G8" s="241">
        <f>SUMIF(AE9:AE18,"&lt;&gt;NOR",G9:G18)</f>
        <v>0</v>
      </c>
      <c r="H8" s="241"/>
      <c r="I8" s="241">
        <f>SUM(I9:I18)</f>
        <v>0</v>
      </c>
      <c r="J8" s="241"/>
      <c r="K8" s="241">
        <f>SUM(K9:K18)</f>
        <v>0</v>
      </c>
      <c r="L8" s="241"/>
      <c r="M8" s="241">
        <f>SUM(M9:M18)</f>
        <v>0</v>
      </c>
      <c r="N8" s="219"/>
      <c r="O8" s="219">
        <f>SUM(O9:O18)</f>
        <v>2.5869799999999996</v>
      </c>
      <c r="P8" s="219"/>
      <c r="Q8" s="219">
        <f>SUM(Q9:Q18)</f>
        <v>0</v>
      </c>
      <c r="R8" s="219"/>
      <c r="S8" s="219"/>
      <c r="T8" s="236"/>
      <c r="U8" s="219">
        <f>SUM(U9:U18)</f>
        <v>302.16000000000003</v>
      </c>
      <c r="AE8" t="s">
        <v>117</v>
      </c>
    </row>
    <row r="9" spans="1:60" outlineLevel="1" x14ac:dyDescent="0.25">
      <c r="A9" s="215">
        <v>1</v>
      </c>
      <c r="B9" s="221" t="s">
        <v>118</v>
      </c>
      <c r="C9" s="264" t="s">
        <v>119</v>
      </c>
      <c r="D9" s="223" t="s">
        <v>120</v>
      </c>
      <c r="E9" s="229">
        <v>23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24">
        <v>0</v>
      </c>
      <c r="O9" s="224">
        <f>ROUND(E9*N9,5)</f>
        <v>0</v>
      </c>
      <c r="P9" s="224">
        <v>0</v>
      </c>
      <c r="Q9" s="224">
        <f>ROUND(E9*P9,5)</f>
        <v>0</v>
      </c>
      <c r="R9" s="224"/>
      <c r="S9" s="224"/>
      <c r="T9" s="225">
        <v>6.298</v>
      </c>
      <c r="U9" s="224">
        <f>ROUND(E9*T9,2)</f>
        <v>144.85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121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5">
      <c r="A10" s="215">
        <v>2</v>
      </c>
      <c r="B10" s="221" t="s">
        <v>122</v>
      </c>
      <c r="C10" s="264" t="s">
        <v>123</v>
      </c>
      <c r="D10" s="223" t="s">
        <v>124</v>
      </c>
      <c r="E10" s="229">
        <v>43</v>
      </c>
      <c r="F10" s="231"/>
      <c r="G10" s="232">
        <f>ROUND(E10*F10,2)</f>
        <v>0</v>
      </c>
      <c r="H10" s="231"/>
      <c r="I10" s="232">
        <f>ROUND(E10*H10,2)</f>
        <v>0</v>
      </c>
      <c r="J10" s="231"/>
      <c r="K10" s="232">
        <f>ROUND(E10*J10,2)</f>
        <v>0</v>
      </c>
      <c r="L10" s="232">
        <v>21</v>
      </c>
      <c r="M10" s="232">
        <f>G10*(1+L10/100)</f>
        <v>0</v>
      </c>
      <c r="N10" s="224">
        <v>8.5999999999999998E-4</v>
      </c>
      <c r="O10" s="224">
        <f>ROUND(E10*N10,5)</f>
        <v>3.6979999999999999E-2</v>
      </c>
      <c r="P10" s="224">
        <v>0</v>
      </c>
      <c r="Q10" s="224">
        <f>ROUND(E10*P10,5)</f>
        <v>0</v>
      </c>
      <c r="R10" s="224"/>
      <c r="S10" s="224"/>
      <c r="T10" s="225">
        <v>0.47899999999999998</v>
      </c>
      <c r="U10" s="224">
        <f>ROUND(E10*T10,2)</f>
        <v>20.6</v>
      </c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121</v>
      </c>
      <c r="AF10" s="214"/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5">
      <c r="A11" s="215">
        <v>3</v>
      </c>
      <c r="B11" s="221" t="s">
        <v>125</v>
      </c>
      <c r="C11" s="264" t="s">
        <v>126</v>
      </c>
      <c r="D11" s="223" t="s">
        <v>124</v>
      </c>
      <c r="E11" s="229">
        <v>43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21</v>
      </c>
      <c r="M11" s="232">
        <f>G11*(1+L11/100)</f>
        <v>0</v>
      </c>
      <c r="N11" s="224">
        <v>0</v>
      </c>
      <c r="O11" s="224">
        <f>ROUND(E11*N11,5)</f>
        <v>0</v>
      </c>
      <c r="P11" s="224">
        <v>0</v>
      </c>
      <c r="Q11" s="224">
        <f>ROUND(E11*P11,5)</f>
        <v>0</v>
      </c>
      <c r="R11" s="224"/>
      <c r="S11" s="224"/>
      <c r="T11" s="225">
        <v>0.32700000000000001</v>
      </c>
      <c r="U11" s="224">
        <f>ROUND(E11*T11,2)</f>
        <v>14.06</v>
      </c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121</v>
      </c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5">
      <c r="A12" s="215">
        <v>4</v>
      </c>
      <c r="B12" s="221" t="s">
        <v>127</v>
      </c>
      <c r="C12" s="264" t="s">
        <v>128</v>
      </c>
      <c r="D12" s="223" t="s">
        <v>120</v>
      </c>
      <c r="E12" s="229">
        <v>23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24">
        <v>0</v>
      </c>
      <c r="O12" s="224">
        <f>ROUND(E12*N12,5)</f>
        <v>0</v>
      </c>
      <c r="P12" s="224">
        <v>0</v>
      </c>
      <c r="Q12" s="224">
        <f>ROUND(E12*P12,5)</f>
        <v>0</v>
      </c>
      <c r="R12" s="224"/>
      <c r="S12" s="224"/>
      <c r="T12" s="225">
        <v>3.81</v>
      </c>
      <c r="U12" s="224">
        <f>ROUND(E12*T12,2)</f>
        <v>87.63</v>
      </c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121</v>
      </c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5">
      <c r="A13" s="215">
        <v>5</v>
      </c>
      <c r="B13" s="221" t="s">
        <v>129</v>
      </c>
      <c r="C13" s="264" t="s">
        <v>130</v>
      </c>
      <c r="D13" s="223" t="s">
        <v>120</v>
      </c>
      <c r="E13" s="229">
        <v>7.5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21</v>
      </c>
      <c r="M13" s="232">
        <f>G13*(1+L13/100)</f>
        <v>0</v>
      </c>
      <c r="N13" s="224">
        <v>0</v>
      </c>
      <c r="O13" s="224">
        <f>ROUND(E13*N13,5)</f>
        <v>0</v>
      </c>
      <c r="P13" s="224">
        <v>0</v>
      </c>
      <c r="Q13" s="224">
        <f>ROUND(E13*P13,5)</f>
        <v>0</v>
      </c>
      <c r="R13" s="224"/>
      <c r="S13" s="224"/>
      <c r="T13" s="225">
        <v>1.9379999999999999</v>
      </c>
      <c r="U13" s="224">
        <f>ROUND(E13*T13,2)</f>
        <v>14.54</v>
      </c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121</v>
      </c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20.399999999999999" outlineLevel="1" x14ac:dyDescent="0.25">
      <c r="A14" s="215">
        <v>6</v>
      </c>
      <c r="B14" s="221" t="s">
        <v>131</v>
      </c>
      <c r="C14" s="264" t="s">
        <v>132</v>
      </c>
      <c r="D14" s="223" t="s">
        <v>120</v>
      </c>
      <c r="E14" s="229">
        <v>7.5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21</v>
      </c>
      <c r="M14" s="232">
        <f>G14*(1+L14/100)</f>
        <v>0</v>
      </c>
      <c r="N14" s="224">
        <v>0</v>
      </c>
      <c r="O14" s="224">
        <f>ROUND(E14*N14,5)</f>
        <v>0</v>
      </c>
      <c r="P14" s="224">
        <v>0</v>
      </c>
      <c r="Q14" s="224">
        <f>ROUND(E14*P14,5)</f>
        <v>0</v>
      </c>
      <c r="R14" s="224"/>
      <c r="S14" s="224"/>
      <c r="T14" s="225">
        <v>5.1999999999999998E-3</v>
      </c>
      <c r="U14" s="224">
        <f>ROUND(E14*T14,2)</f>
        <v>0.04</v>
      </c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121</v>
      </c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5">
      <c r="A15" s="215">
        <v>7</v>
      </c>
      <c r="B15" s="221" t="s">
        <v>133</v>
      </c>
      <c r="C15" s="264" t="s">
        <v>134</v>
      </c>
      <c r="D15" s="223" t="s">
        <v>120</v>
      </c>
      <c r="E15" s="229">
        <v>7.5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24">
        <v>0</v>
      </c>
      <c r="O15" s="224">
        <f>ROUND(E15*N15,5)</f>
        <v>0</v>
      </c>
      <c r="P15" s="224">
        <v>0</v>
      </c>
      <c r="Q15" s="224">
        <f>ROUND(E15*P15,5)</f>
        <v>0</v>
      </c>
      <c r="R15" s="224"/>
      <c r="S15" s="224"/>
      <c r="T15" s="225">
        <v>3.1E-2</v>
      </c>
      <c r="U15" s="224">
        <f>ROUND(E15*T15,2)</f>
        <v>0.23</v>
      </c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121</v>
      </c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5">
      <c r="A16" s="215">
        <v>8</v>
      </c>
      <c r="B16" s="221" t="s">
        <v>135</v>
      </c>
      <c r="C16" s="264" t="s">
        <v>136</v>
      </c>
      <c r="D16" s="223" t="s">
        <v>120</v>
      </c>
      <c r="E16" s="229">
        <v>7.5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21</v>
      </c>
      <c r="M16" s="232">
        <f>G16*(1+L16/100)</f>
        <v>0</v>
      </c>
      <c r="N16" s="224">
        <v>0</v>
      </c>
      <c r="O16" s="224">
        <f>ROUND(E16*N16,5)</f>
        <v>0</v>
      </c>
      <c r="P16" s="224">
        <v>0</v>
      </c>
      <c r="Q16" s="224">
        <f>ROUND(E16*P16,5)</f>
        <v>0</v>
      </c>
      <c r="R16" s="224"/>
      <c r="S16" s="224"/>
      <c r="T16" s="225">
        <v>0</v>
      </c>
      <c r="U16" s="224">
        <f>ROUND(E16*T16,2)</f>
        <v>0</v>
      </c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121</v>
      </c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5">
      <c r="A17" s="215">
        <v>9</v>
      </c>
      <c r="B17" s="221" t="s">
        <v>137</v>
      </c>
      <c r="C17" s="264" t="s">
        <v>138</v>
      </c>
      <c r="D17" s="223" t="s">
        <v>120</v>
      </c>
      <c r="E17" s="229">
        <v>15.5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21</v>
      </c>
      <c r="M17" s="232">
        <f>G17*(1+L17/100)</f>
        <v>0</v>
      </c>
      <c r="N17" s="224">
        <v>0</v>
      </c>
      <c r="O17" s="224">
        <f>ROUND(E17*N17,5)</f>
        <v>0</v>
      </c>
      <c r="P17" s="224">
        <v>0</v>
      </c>
      <c r="Q17" s="224">
        <f>ROUND(E17*P17,5)</f>
        <v>0</v>
      </c>
      <c r="R17" s="224"/>
      <c r="S17" s="224"/>
      <c r="T17" s="225">
        <v>1.1499999999999999</v>
      </c>
      <c r="U17" s="224">
        <f>ROUND(E17*T17,2)</f>
        <v>17.829999999999998</v>
      </c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121</v>
      </c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0.399999999999999" outlineLevel="1" x14ac:dyDescent="0.25">
      <c r="A18" s="215">
        <v>10</v>
      </c>
      <c r="B18" s="221" t="s">
        <v>139</v>
      </c>
      <c r="C18" s="264" t="s">
        <v>140</v>
      </c>
      <c r="D18" s="223" t="s">
        <v>120</v>
      </c>
      <c r="E18" s="229">
        <v>1.5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21</v>
      </c>
      <c r="M18" s="232">
        <f>G18*(1+L18/100)</f>
        <v>0</v>
      </c>
      <c r="N18" s="224">
        <v>1.7</v>
      </c>
      <c r="O18" s="224">
        <f>ROUND(E18*N18,5)</f>
        <v>2.5499999999999998</v>
      </c>
      <c r="P18" s="224">
        <v>0</v>
      </c>
      <c r="Q18" s="224">
        <f>ROUND(E18*P18,5)</f>
        <v>0</v>
      </c>
      <c r="R18" s="224"/>
      <c r="S18" s="224"/>
      <c r="T18" s="225">
        <v>1.587</v>
      </c>
      <c r="U18" s="224">
        <f>ROUND(E18*T18,2)</f>
        <v>2.38</v>
      </c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121</v>
      </c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x14ac:dyDescent="0.25">
      <c r="A19" s="216" t="s">
        <v>116</v>
      </c>
      <c r="B19" s="222" t="s">
        <v>67</v>
      </c>
      <c r="C19" s="265" t="s">
        <v>68</v>
      </c>
      <c r="D19" s="226"/>
      <c r="E19" s="230"/>
      <c r="F19" s="233"/>
      <c r="G19" s="233">
        <f>SUMIF(AE20:AE20,"&lt;&gt;NOR",G20:G20)</f>
        <v>0</v>
      </c>
      <c r="H19" s="233"/>
      <c r="I19" s="233">
        <f>SUM(I20:I20)</f>
        <v>0</v>
      </c>
      <c r="J19" s="233"/>
      <c r="K19" s="233">
        <f>SUM(K20:K20)</f>
        <v>0</v>
      </c>
      <c r="L19" s="233"/>
      <c r="M19" s="233">
        <f>SUM(M20:M20)</f>
        <v>0</v>
      </c>
      <c r="N19" s="227"/>
      <c r="O19" s="227">
        <f>SUM(O20:O20)</f>
        <v>0.3286</v>
      </c>
      <c r="P19" s="227"/>
      <c r="Q19" s="227">
        <f>SUM(Q20:Q20)</f>
        <v>0</v>
      </c>
      <c r="R19" s="227"/>
      <c r="S19" s="227"/>
      <c r="T19" s="228"/>
      <c r="U19" s="227">
        <f>SUM(U20:U20)</f>
        <v>1.02</v>
      </c>
      <c r="AE19" t="s">
        <v>117</v>
      </c>
    </row>
    <row r="20" spans="1:60" outlineLevel="1" x14ac:dyDescent="0.25">
      <c r="A20" s="215">
        <v>11</v>
      </c>
      <c r="B20" s="221" t="s">
        <v>141</v>
      </c>
      <c r="C20" s="264" t="s">
        <v>142</v>
      </c>
      <c r="D20" s="223" t="s">
        <v>120</v>
      </c>
      <c r="E20" s="229">
        <v>0.13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21</v>
      </c>
      <c r="M20" s="232">
        <f>G20*(1+L20/100)</f>
        <v>0</v>
      </c>
      <c r="N20" s="224">
        <v>2.52766</v>
      </c>
      <c r="O20" s="224">
        <f>ROUND(E20*N20,5)</f>
        <v>0.3286</v>
      </c>
      <c r="P20" s="224">
        <v>0</v>
      </c>
      <c r="Q20" s="224">
        <f>ROUND(E20*P20,5)</f>
        <v>0</v>
      </c>
      <c r="R20" s="224"/>
      <c r="S20" s="224"/>
      <c r="T20" s="225">
        <v>7.8220000000000001</v>
      </c>
      <c r="U20" s="224">
        <f>ROUND(E20*T20,2)</f>
        <v>1.02</v>
      </c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121</v>
      </c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x14ac:dyDescent="0.25">
      <c r="A21" s="216" t="s">
        <v>116</v>
      </c>
      <c r="B21" s="222" t="s">
        <v>69</v>
      </c>
      <c r="C21" s="265" t="s">
        <v>70</v>
      </c>
      <c r="D21" s="226"/>
      <c r="E21" s="230"/>
      <c r="F21" s="233"/>
      <c r="G21" s="233">
        <f>SUMIF(AE22:AE22,"&lt;&gt;NOR",G22:G22)</f>
        <v>0</v>
      </c>
      <c r="H21" s="233"/>
      <c r="I21" s="233">
        <f>SUM(I22:I22)</f>
        <v>0</v>
      </c>
      <c r="J21" s="233"/>
      <c r="K21" s="233">
        <f>SUM(K22:K22)</f>
        <v>0</v>
      </c>
      <c r="L21" s="233"/>
      <c r="M21" s="233">
        <f>SUM(M22:M22)</f>
        <v>0</v>
      </c>
      <c r="N21" s="227"/>
      <c r="O21" s="227">
        <f>SUM(O22:O22)</f>
        <v>0.47269</v>
      </c>
      <c r="P21" s="227"/>
      <c r="Q21" s="227">
        <f>SUM(Q22:Q22)</f>
        <v>0</v>
      </c>
      <c r="R21" s="227"/>
      <c r="S21" s="227"/>
      <c r="T21" s="228"/>
      <c r="U21" s="227">
        <f>SUM(U22:U22)</f>
        <v>0.42</v>
      </c>
      <c r="AE21" t="s">
        <v>117</v>
      </c>
    </row>
    <row r="22" spans="1:60" outlineLevel="1" x14ac:dyDescent="0.25">
      <c r="A22" s="215">
        <v>12</v>
      </c>
      <c r="B22" s="221" t="s">
        <v>143</v>
      </c>
      <c r="C22" s="264" t="s">
        <v>144</v>
      </c>
      <c r="D22" s="223" t="s">
        <v>120</v>
      </c>
      <c r="E22" s="229">
        <v>0.25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21</v>
      </c>
      <c r="M22" s="232">
        <f>G22*(1+L22/100)</f>
        <v>0</v>
      </c>
      <c r="N22" s="224">
        <v>1.8907700000000001</v>
      </c>
      <c r="O22" s="224">
        <f>ROUND(E22*N22,5)</f>
        <v>0.47269</v>
      </c>
      <c r="P22" s="224">
        <v>0</v>
      </c>
      <c r="Q22" s="224">
        <f>ROUND(E22*P22,5)</f>
        <v>0</v>
      </c>
      <c r="R22" s="224"/>
      <c r="S22" s="224"/>
      <c r="T22" s="225">
        <v>1.6950000000000001</v>
      </c>
      <c r="U22" s="224">
        <f>ROUND(E22*T22,2)</f>
        <v>0.42</v>
      </c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121</v>
      </c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x14ac:dyDescent="0.25">
      <c r="A23" s="216" t="s">
        <v>116</v>
      </c>
      <c r="B23" s="222" t="s">
        <v>71</v>
      </c>
      <c r="C23" s="265" t="s">
        <v>72</v>
      </c>
      <c r="D23" s="226"/>
      <c r="E23" s="230"/>
      <c r="F23" s="233"/>
      <c r="G23" s="233">
        <f>SUMIF(AE24:AE24,"&lt;&gt;NOR",G24:G24)</f>
        <v>0</v>
      </c>
      <c r="H23" s="233"/>
      <c r="I23" s="233">
        <f>SUM(I24:I24)</f>
        <v>0</v>
      </c>
      <c r="J23" s="233"/>
      <c r="K23" s="233">
        <f>SUM(K24:K24)</f>
        <v>0</v>
      </c>
      <c r="L23" s="233"/>
      <c r="M23" s="233">
        <f>SUM(M24:M24)</f>
        <v>0</v>
      </c>
      <c r="N23" s="227"/>
      <c r="O23" s="227">
        <f>SUM(O24:O24)</f>
        <v>0.72650000000000003</v>
      </c>
      <c r="P23" s="227"/>
      <c r="Q23" s="227">
        <f>SUM(Q24:Q24)</f>
        <v>0</v>
      </c>
      <c r="R23" s="227"/>
      <c r="S23" s="227"/>
      <c r="T23" s="228"/>
      <c r="U23" s="227">
        <f>SUM(U24:U24)</f>
        <v>2.52</v>
      </c>
      <c r="AE23" t="s">
        <v>117</v>
      </c>
    </row>
    <row r="24" spans="1:60" ht="20.399999999999999" outlineLevel="1" x14ac:dyDescent="0.25">
      <c r="A24" s="215">
        <v>13</v>
      </c>
      <c r="B24" s="221" t="s">
        <v>145</v>
      </c>
      <c r="C24" s="264" t="s">
        <v>146</v>
      </c>
      <c r="D24" s="223" t="s">
        <v>124</v>
      </c>
      <c r="E24" s="229">
        <v>3.5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21</v>
      </c>
      <c r="M24" s="232">
        <f>G24*(1+L24/100)</f>
        <v>0</v>
      </c>
      <c r="N24" s="224">
        <v>0.20757</v>
      </c>
      <c r="O24" s="224">
        <f>ROUND(E24*N24,5)</f>
        <v>0.72650000000000003</v>
      </c>
      <c r="P24" s="224">
        <v>0</v>
      </c>
      <c r="Q24" s="224">
        <f>ROUND(E24*P24,5)</f>
        <v>0</v>
      </c>
      <c r="R24" s="224"/>
      <c r="S24" s="224"/>
      <c r="T24" s="225">
        <v>0.71879999999999999</v>
      </c>
      <c r="U24" s="224">
        <f>ROUND(E24*T24,2)</f>
        <v>2.52</v>
      </c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147</v>
      </c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x14ac:dyDescent="0.25">
      <c r="A25" s="216" t="s">
        <v>116</v>
      </c>
      <c r="B25" s="222" t="s">
        <v>73</v>
      </c>
      <c r="C25" s="265" t="s">
        <v>74</v>
      </c>
      <c r="D25" s="226"/>
      <c r="E25" s="230"/>
      <c r="F25" s="233"/>
      <c r="G25" s="233">
        <f>SUMIF(AE26:AE26,"&lt;&gt;NOR",G26:G26)</f>
        <v>0</v>
      </c>
      <c r="H25" s="233"/>
      <c r="I25" s="233">
        <f>SUM(I26:I26)</f>
        <v>0</v>
      </c>
      <c r="J25" s="233"/>
      <c r="K25" s="233">
        <f>SUM(K26:K26)</f>
        <v>0</v>
      </c>
      <c r="L25" s="233"/>
      <c r="M25" s="233">
        <f>SUM(M26:M26)</f>
        <v>0</v>
      </c>
      <c r="N25" s="227"/>
      <c r="O25" s="227">
        <f>SUM(O26:O26)</f>
        <v>2.5592000000000001</v>
      </c>
      <c r="P25" s="227"/>
      <c r="Q25" s="227">
        <f>SUM(Q26:Q26)</f>
        <v>0</v>
      </c>
      <c r="R25" s="227"/>
      <c r="S25" s="227"/>
      <c r="T25" s="228"/>
      <c r="U25" s="227">
        <f>SUM(U26:U26)</f>
        <v>5.74</v>
      </c>
      <c r="AE25" t="s">
        <v>117</v>
      </c>
    </row>
    <row r="26" spans="1:60" outlineLevel="1" x14ac:dyDescent="0.25">
      <c r="A26" s="215">
        <v>14</v>
      </c>
      <c r="B26" s="221" t="s">
        <v>148</v>
      </c>
      <c r="C26" s="264" t="s">
        <v>149</v>
      </c>
      <c r="D26" s="223" t="s">
        <v>120</v>
      </c>
      <c r="E26" s="229">
        <v>1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21</v>
      </c>
      <c r="M26" s="232">
        <f>G26*(1+L26/100)</f>
        <v>0</v>
      </c>
      <c r="N26" s="224">
        <v>2.5592000000000001</v>
      </c>
      <c r="O26" s="224">
        <f>ROUND(E26*N26,5)</f>
        <v>2.5592000000000001</v>
      </c>
      <c r="P26" s="224">
        <v>0</v>
      </c>
      <c r="Q26" s="224">
        <f>ROUND(E26*P26,5)</f>
        <v>0</v>
      </c>
      <c r="R26" s="224"/>
      <c r="S26" s="224"/>
      <c r="T26" s="225">
        <v>5.7409999999999997</v>
      </c>
      <c r="U26" s="224">
        <f>ROUND(E26*T26,2)</f>
        <v>5.74</v>
      </c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121</v>
      </c>
      <c r="AF26" s="214"/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x14ac:dyDescent="0.25">
      <c r="A27" s="216" t="s">
        <v>116</v>
      </c>
      <c r="B27" s="222" t="s">
        <v>75</v>
      </c>
      <c r="C27" s="265" t="s">
        <v>76</v>
      </c>
      <c r="D27" s="226"/>
      <c r="E27" s="230"/>
      <c r="F27" s="233"/>
      <c r="G27" s="233">
        <f>SUMIF(AE28:AE28,"&lt;&gt;NOR",G28:G28)</f>
        <v>0</v>
      </c>
      <c r="H27" s="233"/>
      <c r="I27" s="233">
        <f>SUM(I28:I28)</f>
        <v>0</v>
      </c>
      <c r="J27" s="233"/>
      <c r="K27" s="233">
        <f>SUM(K28:K28)</f>
        <v>0</v>
      </c>
      <c r="L27" s="233"/>
      <c r="M27" s="233">
        <f>SUM(M28:M28)</f>
        <v>0</v>
      </c>
      <c r="N27" s="227"/>
      <c r="O27" s="227">
        <f>SUM(O28:O28)</f>
        <v>0</v>
      </c>
      <c r="P27" s="227"/>
      <c r="Q27" s="227">
        <f>SUM(Q28:Q28)</f>
        <v>1.54</v>
      </c>
      <c r="R27" s="227"/>
      <c r="S27" s="227"/>
      <c r="T27" s="228"/>
      <c r="U27" s="227">
        <f>SUM(U28:U28)</f>
        <v>11.9</v>
      </c>
      <c r="AE27" t="s">
        <v>117</v>
      </c>
    </row>
    <row r="28" spans="1:60" outlineLevel="1" x14ac:dyDescent="0.25">
      <c r="A28" s="215">
        <v>15</v>
      </c>
      <c r="B28" s="221" t="s">
        <v>150</v>
      </c>
      <c r="C28" s="264" t="s">
        <v>151</v>
      </c>
      <c r="D28" s="223" t="s">
        <v>120</v>
      </c>
      <c r="E28" s="229">
        <v>0.7</v>
      </c>
      <c r="F28" s="231"/>
      <c r="G28" s="232">
        <f>ROUND(E28*F28,2)</f>
        <v>0</v>
      </c>
      <c r="H28" s="231"/>
      <c r="I28" s="232">
        <f>ROUND(E28*H28,2)</f>
        <v>0</v>
      </c>
      <c r="J28" s="231"/>
      <c r="K28" s="232">
        <f>ROUND(E28*J28,2)</f>
        <v>0</v>
      </c>
      <c r="L28" s="232">
        <v>21</v>
      </c>
      <c r="M28" s="232">
        <f>G28*(1+L28/100)</f>
        <v>0</v>
      </c>
      <c r="N28" s="224">
        <v>0</v>
      </c>
      <c r="O28" s="224">
        <f>ROUND(E28*N28,5)</f>
        <v>0</v>
      </c>
      <c r="P28" s="224">
        <v>2.2000000000000002</v>
      </c>
      <c r="Q28" s="224">
        <f>ROUND(E28*P28,5)</f>
        <v>1.54</v>
      </c>
      <c r="R28" s="224"/>
      <c r="S28" s="224"/>
      <c r="T28" s="225">
        <v>17.007000000000001</v>
      </c>
      <c r="U28" s="224">
        <f>ROUND(E28*T28,2)</f>
        <v>11.9</v>
      </c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147</v>
      </c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x14ac:dyDescent="0.25">
      <c r="A29" s="216" t="s">
        <v>116</v>
      </c>
      <c r="B29" s="222" t="s">
        <v>77</v>
      </c>
      <c r="C29" s="265" t="s">
        <v>78</v>
      </c>
      <c r="D29" s="226"/>
      <c r="E29" s="230"/>
      <c r="F29" s="233"/>
      <c r="G29" s="233">
        <f>SUMIF(AE30:AE33,"&lt;&gt;NOR",G30:G33)</f>
        <v>0</v>
      </c>
      <c r="H29" s="233"/>
      <c r="I29" s="233">
        <f>SUM(I30:I33)</f>
        <v>0</v>
      </c>
      <c r="J29" s="233"/>
      <c r="K29" s="233">
        <f>SUM(K30:K33)</f>
        <v>0</v>
      </c>
      <c r="L29" s="233"/>
      <c r="M29" s="233">
        <f>SUM(M30:M33)</f>
        <v>0</v>
      </c>
      <c r="N29" s="227"/>
      <c r="O29" s="227">
        <f>SUM(O30:O33)</f>
        <v>0</v>
      </c>
      <c r="P29" s="227"/>
      <c r="Q29" s="227">
        <f>SUM(Q30:Q33)</f>
        <v>0</v>
      </c>
      <c r="R29" s="227"/>
      <c r="S29" s="227"/>
      <c r="T29" s="228"/>
      <c r="U29" s="227">
        <f>SUM(U30:U33)</f>
        <v>81.569999999999993</v>
      </c>
      <c r="AE29" t="s">
        <v>117</v>
      </c>
    </row>
    <row r="30" spans="1:60" outlineLevel="1" x14ac:dyDescent="0.25">
      <c r="A30" s="215">
        <v>16</v>
      </c>
      <c r="B30" s="221" t="s">
        <v>152</v>
      </c>
      <c r="C30" s="264" t="s">
        <v>153</v>
      </c>
      <c r="D30" s="223" t="s">
        <v>154</v>
      </c>
      <c r="E30" s="229">
        <v>25.34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21</v>
      </c>
      <c r="M30" s="232">
        <f>G30*(1+L30/100)</f>
        <v>0</v>
      </c>
      <c r="N30" s="224">
        <v>0</v>
      </c>
      <c r="O30" s="224">
        <f>ROUND(E30*N30,5)</f>
        <v>0</v>
      </c>
      <c r="P30" s="224">
        <v>0</v>
      </c>
      <c r="Q30" s="224">
        <f>ROUND(E30*P30,5)</f>
        <v>0</v>
      </c>
      <c r="R30" s="224"/>
      <c r="S30" s="224"/>
      <c r="T30" s="225">
        <v>2.0670000000000002</v>
      </c>
      <c r="U30" s="224">
        <f>ROUND(E30*T30,2)</f>
        <v>52.38</v>
      </c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121</v>
      </c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5">
      <c r="A31" s="215">
        <v>17</v>
      </c>
      <c r="B31" s="221" t="s">
        <v>155</v>
      </c>
      <c r="C31" s="264" t="s">
        <v>156</v>
      </c>
      <c r="D31" s="223" t="s">
        <v>154</v>
      </c>
      <c r="E31" s="229">
        <v>25.34</v>
      </c>
      <c r="F31" s="231"/>
      <c r="G31" s="232">
        <f>ROUND(E31*F31,2)</f>
        <v>0</v>
      </c>
      <c r="H31" s="231"/>
      <c r="I31" s="232">
        <f>ROUND(E31*H31,2)</f>
        <v>0</v>
      </c>
      <c r="J31" s="231"/>
      <c r="K31" s="232">
        <f>ROUND(E31*J31,2)</f>
        <v>0</v>
      </c>
      <c r="L31" s="232">
        <v>21</v>
      </c>
      <c r="M31" s="232">
        <f>G31*(1+L31/100)</f>
        <v>0</v>
      </c>
      <c r="N31" s="224">
        <v>0</v>
      </c>
      <c r="O31" s="224">
        <f>ROUND(E31*N31,5)</f>
        <v>0</v>
      </c>
      <c r="P31" s="224">
        <v>0</v>
      </c>
      <c r="Q31" s="224">
        <f>ROUND(E31*P31,5)</f>
        <v>0</v>
      </c>
      <c r="R31" s="224"/>
      <c r="S31" s="224"/>
      <c r="T31" s="225">
        <v>0.94199999999999995</v>
      </c>
      <c r="U31" s="224">
        <f>ROUND(E31*T31,2)</f>
        <v>23.87</v>
      </c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121</v>
      </c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5">
      <c r="A32" s="215">
        <v>18</v>
      </c>
      <c r="B32" s="221" t="s">
        <v>157</v>
      </c>
      <c r="C32" s="264" t="s">
        <v>158</v>
      </c>
      <c r="D32" s="223" t="s">
        <v>154</v>
      </c>
      <c r="E32" s="229">
        <v>50.68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21</v>
      </c>
      <c r="M32" s="232">
        <f>G32*(1+L32/100)</f>
        <v>0</v>
      </c>
      <c r="N32" s="224">
        <v>0</v>
      </c>
      <c r="O32" s="224">
        <f>ROUND(E32*N32,5)</f>
        <v>0</v>
      </c>
      <c r="P32" s="224">
        <v>0</v>
      </c>
      <c r="Q32" s="224">
        <f>ROUND(E32*P32,5)</f>
        <v>0</v>
      </c>
      <c r="R32" s="224"/>
      <c r="S32" s="224"/>
      <c r="T32" s="225">
        <v>0.105</v>
      </c>
      <c r="U32" s="224">
        <f>ROUND(E32*T32,2)</f>
        <v>5.32</v>
      </c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121</v>
      </c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5">
      <c r="A33" s="215">
        <v>19</v>
      </c>
      <c r="B33" s="221" t="s">
        <v>159</v>
      </c>
      <c r="C33" s="264" t="s">
        <v>160</v>
      </c>
      <c r="D33" s="223" t="s">
        <v>154</v>
      </c>
      <c r="E33" s="229">
        <v>25.34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21</v>
      </c>
      <c r="M33" s="232">
        <f>G33*(1+L33/100)</f>
        <v>0</v>
      </c>
      <c r="N33" s="224">
        <v>0</v>
      </c>
      <c r="O33" s="224">
        <f>ROUND(E33*N33,5)</f>
        <v>0</v>
      </c>
      <c r="P33" s="224">
        <v>0</v>
      </c>
      <c r="Q33" s="224">
        <f>ROUND(E33*P33,5)</f>
        <v>0</v>
      </c>
      <c r="R33" s="224"/>
      <c r="S33" s="224"/>
      <c r="T33" s="225">
        <v>0</v>
      </c>
      <c r="U33" s="224">
        <f>ROUND(E33*T33,2)</f>
        <v>0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121</v>
      </c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x14ac:dyDescent="0.25">
      <c r="A34" s="216" t="s">
        <v>116</v>
      </c>
      <c r="B34" s="222" t="s">
        <v>79</v>
      </c>
      <c r="C34" s="265" t="s">
        <v>80</v>
      </c>
      <c r="D34" s="226"/>
      <c r="E34" s="230"/>
      <c r="F34" s="233"/>
      <c r="G34" s="233">
        <f>SUMIF(AE35:AE35,"&lt;&gt;NOR",G35:G35)</f>
        <v>0</v>
      </c>
      <c r="H34" s="233"/>
      <c r="I34" s="233">
        <f>SUM(I35:I35)</f>
        <v>0</v>
      </c>
      <c r="J34" s="233"/>
      <c r="K34" s="233">
        <f>SUM(K35:K35)</f>
        <v>0</v>
      </c>
      <c r="L34" s="233"/>
      <c r="M34" s="233">
        <f>SUM(M35:M35)</f>
        <v>0</v>
      </c>
      <c r="N34" s="227"/>
      <c r="O34" s="227">
        <f>SUM(O35:O35)</f>
        <v>1.47E-2</v>
      </c>
      <c r="P34" s="227"/>
      <c r="Q34" s="227">
        <f>SUM(Q35:Q35)</f>
        <v>23.8</v>
      </c>
      <c r="R34" s="227"/>
      <c r="S34" s="227"/>
      <c r="T34" s="228"/>
      <c r="U34" s="227">
        <f>SUM(U35:U35)</f>
        <v>93.75</v>
      </c>
      <c r="AE34" t="s">
        <v>117</v>
      </c>
    </row>
    <row r="35" spans="1:60" ht="20.399999999999999" outlineLevel="1" x14ac:dyDescent="0.25">
      <c r="A35" s="215">
        <v>20</v>
      </c>
      <c r="B35" s="221" t="s">
        <v>161</v>
      </c>
      <c r="C35" s="264" t="s">
        <v>162</v>
      </c>
      <c r="D35" s="223" t="s">
        <v>120</v>
      </c>
      <c r="E35" s="229">
        <v>10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21</v>
      </c>
      <c r="M35" s="232">
        <f>G35*(1+L35/100)</f>
        <v>0</v>
      </c>
      <c r="N35" s="224">
        <v>1.47E-3</v>
      </c>
      <c r="O35" s="224">
        <f>ROUND(E35*N35,5)</f>
        <v>1.47E-2</v>
      </c>
      <c r="P35" s="224">
        <v>2.38</v>
      </c>
      <c r="Q35" s="224">
        <f>ROUND(E35*P35,5)</f>
        <v>23.8</v>
      </c>
      <c r="R35" s="224"/>
      <c r="S35" s="224"/>
      <c r="T35" s="225">
        <v>9.375</v>
      </c>
      <c r="U35" s="224">
        <f>ROUND(E35*T35,2)</f>
        <v>93.75</v>
      </c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121</v>
      </c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x14ac:dyDescent="0.25">
      <c r="A36" s="216" t="s">
        <v>116</v>
      </c>
      <c r="B36" s="222" t="s">
        <v>81</v>
      </c>
      <c r="C36" s="265" t="s">
        <v>82</v>
      </c>
      <c r="D36" s="226"/>
      <c r="E36" s="230"/>
      <c r="F36" s="233"/>
      <c r="G36" s="233">
        <f>SUMIF(AE37:AE37,"&lt;&gt;NOR",G37:G37)</f>
        <v>0</v>
      </c>
      <c r="H36" s="233"/>
      <c r="I36" s="233">
        <f>SUM(I37:I37)</f>
        <v>0</v>
      </c>
      <c r="J36" s="233"/>
      <c r="K36" s="233">
        <f>SUM(K37:K37)</f>
        <v>0</v>
      </c>
      <c r="L36" s="233"/>
      <c r="M36" s="233">
        <f>SUM(M37:M37)</f>
        <v>0</v>
      </c>
      <c r="N36" s="227"/>
      <c r="O36" s="227">
        <f>SUM(O37:O37)</f>
        <v>0</v>
      </c>
      <c r="P36" s="227"/>
      <c r="Q36" s="227">
        <f>SUM(Q37:Q37)</f>
        <v>0</v>
      </c>
      <c r="R36" s="227"/>
      <c r="S36" s="227"/>
      <c r="T36" s="228"/>
      <c r="U36" s="227">
        <f>SUM(U37:U37)</f>
        <v>13.97</v>
      </c>
      <c r="AE36" t="s">
        <v>117</v>
      </c>
    </row>
    <row r="37" spans="1:60" outlineLevel="1" x14ac:dyDescent="0.25">
      <c r="A37" s="215">
        <v>21</v>
      </c>
      <c r="B37" s="221" t="s">
        <v>163</v>
      </c>
      <c r="C37" s="264" t="s">
        <v>164</v>
      </c>
      <c r="D37" s="223" t="s">
        <v>154</v>
      </c>
      <c r="E37" s="229">
        <v>6.65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21</v>
      </c>
      <c r="M37" s="232">
        <f>G37*(1+L37/100)</f>
        <v>0</v>
      </c>
      <c r="N37" s="224">
        <v>0</v>
      </c>
      <c r="O37" s="224">
        <f>ROUND(E37*N37,5)</f>
        <v>0</v>
      </c>
      <c r="P37" s="224">
        <v>0</v>
      </c>
      <c r="Q37" s="224">
        <f>ROUND(E37*P37,5)</f>
        <v>0</v>
      </c>
      <c r="R37" s="224"/>
      <c r="S37" s="224"/>
      <c r="T37" s="225">
        <v>2.1</v>
      </c>
      <c r="U37" s="224">
        <f>ROUND(E37*T37,2)</f>
        <v>13.97</v>
      </c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121</v>
      </c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x14ac:dyDescent="0.25">
      <c r="A38" s="216" t="s">
        <v>116</v>
      </c>
      <c r="B38" s="222" t="s">
        <v>83</v>
      </c>
      <c r="C38" s="265" t="s">
        <v>84</v>
      </c>
      <c r="D38" s="226"/>
      <c r="E38" s="230"/>
      <c r="F38" s="233"/>
      <c r="G38" s="233">
        <f>SUMIF(AE39:AE67,"&lt;&gt;NOR",G39:G67)</f>
        <v>0</v>
      </c>
      <c r="H38" s="233"/>
      <c r="I38" s="233">
        <f>SUM(I39:I67)</f>
        <v>0</v>
      </c>
      <c r="J38" s="233"/>
      <c r="K38" s="233">
        <f>SUM(K39:K67)</f>
        <v>0</v>
      </c>
      <c r="L38" s="233"/>
      <c r="M38" s="233">
        <f>SUM(M39:M67)</f>
        <v>0</v>
      </c>
      <c r="N38" s="227"/>
      <c r="O38" s="227">
        <f>SUM(O39:O67)</f>
        <v>0.38525999999999999</v>
      </c>
      <c r="P38" s="227"/>
      <c r="Q38" s="227">
        <f>SUM(Q39:Q67)</f>
        <v>5.8410000000000004E-2</v>
      </c>
      <c r="R38" s="227"/>
      <c r="S38" s="227"/>
      <c r="T38" s="228"/>
      <c r="U38" s="227">
        <f>SUM(U39:U67)</f>
        <v>95.78</v>
      </c>
      <c r="AE38" t="s">
        <v>117</v>
      </c>
    </row>
    <row r="39" spans="1:60" outlineLevel="1" x14ac:dyDescent="0.25">
      <c r="A39" s="215">
        <v>22</v>
      </c>
      <c r="B39" s="221" t="s">
        <v>165</v>
      </c>
      <c r="C39" s="264" t="s">
        <v>166</v>
      </c>
      <c r="D39" s="223" t="s">
        <v>167</v>
      </c>
      <c r="E39" s="229">
        <v>0.6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21</v>
      </c>
      <c r="M39" s="232">
        <f>G39*(1+L39/100)</f>
        <v>0</v>
      </c>
      <c r="N39" s="224">
        <v>3.8000000000000002E-4</v>
      </c>
      <c r="O39" s="224">
        <f>ROUND(E39*N39,5)</f>
        <v>2.3000000000000001E-4</v>
      </c>
      <c r="P39" s="224">
        <v>0</v>
      </c>
      <c r="Q39" s="224">
        <f>ROUND(E39*P39,5)</f>
        <v>0</v>
      </c>
      <c r="R39" s="224"/>
      <c r="S39" s="224"/>
      <c r="T39" s="225">
        <v>0.32</v>
      </c>
      <c r="U39" s="224">
        <f>ROUND(E39*T39,2)</f>
        <v>0.19</v>
      </c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121</v>
      </c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5">
      <c r="A40" s="215">
        <v>23</v>
      </c>
      <c r="B40" s="221" t="s">
        <v>168</v>
      </c>
      <c r="C40" s="264" t="s">
        <v>169</v>
      </c>
      <c r="D40" s="223" t="s">
        <v>167</v>
      </c>
      <c r="E40" s="229">
        <v>5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21</v>
      </c>
      <c r="M40" s="232">
        <f>G40*(1+L40/100)</f>
        <v>0</v>
      </c>
      <c r="N40" s="224">
        <v>1.64E-3</v>
      </c>
      <c r="O40" s="224">
        <f>ROUND(E40*N40,5)</f>
        <v>8.2000000000000007E-3</v>
      </c>
      <c r="P40" s="224">
        <v>0</v>
      </c>
      <c r="Q40" s="224">
        <f>ROUND(E40*P40,5)</f>
        <v>0</v>
      </c>
      <c r="R40" s="224"/>
      <c r="S40" s="224"/>
      <c r="T40" s="225">
        <v>0.5</v>
      </c>
      <c r="U40" s="224">
        <f>ROUND(E40*T40,2)</f>
        <v>2.5</v>
      </c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121</v>
      </c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5">
      <c r="A41" s="215">
        <v>24</v>
      </c>
      <c r="B41" s="221" t="s">
        <v>170</v>
      </c>
      <c r="C41" s="264" t="s">
        <v>171</v>
      </c>
      <c r="D41" s="223" t="s">
        <v>167</v>
      </c>
      <c r="E41" s="229">
        <v>6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21</v>
      </c>
      <c r="M41" s="232">
        <f>G41*(1+L41/100)</f>
        <v>0</v>
      </c>
      <c r="N41" s="224">
        <v>3.96E-3</v>
      </c>
      <c r="O41" s="224">
        <f>ROUND(E41*N41,5)</f>
        <v>2.376E-2</v>
      </c>
      <c r="P41" s="224">
        <v>0</v>
      </c>
      <c r="Q41" s="224">
        <f>ROUND(E41*P41,5)</f>
        <v>0</v>
      </c>
      <c r="R41" s="224"/>
      <c r="S41" s="224"/>
      <c r="T41" s="225">
        <v>0.6</v>
      </c>
      <c r="U41" s="224">
        <f>ROUND(E41*T41,2)</f>
        <v>3.6</v>
      </c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121</v>
      </c>
      <c r="AF41" s="214"/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5">
      <c r="A42" s="215">
        <v>25</v>
      </c>
      <c r="B42" s="221" t="s">
        <v>170</v>
      </c>
      <c r="C42" s="264" t="s">
        <v>172</v>
      </c>
      <c r="D42" s="223" t="s">
        <v>167</v>
      </c>
      <c r="E42" s="229">
        <v>44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21</v>
      </c>
      <c r="M42" s="232">
        <f>G42*(1+L42/100)</f>
        <v>0</v>
      </c>
      <c r="N42" s="224">
        <v>3.96E-3</v>
      </c>
      <c r="O42" s="224">
        <f>ROUND(E42*N42,5)</f>
        <v>0.17424000000000001</v>
      </c>
      <c r="P42" s="224">
        <v>0</v>
      </c>
      <c r="Q42" s="224">
        <f>ROUND(E42*P42,5)</f>
        <v>0</v>
      </c>
      <c r="R42" s="224"/>
      <c r="S42" s="224"/>
      <c r="T42" s="225">
        <v>0.6</v>
      </c>
      <c r="U42" s="224">
        <f>ROUND(E42*T42,2)</f>
        <v>26.4</v>
      </c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121</v>
      </c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5">
      <c r="A43" s="215">
        <v>26</v>
      </c>
      <c r="B43" s="221" t="s">
        <v>173</v>
      </c>
      <c r="C43" s="264" t="s">
        <v>174</v>
      </c>
      <c r="D43" s="223" t="s">
        <v>167</v>
      </c>
      <c r="E43" s="229">
        <v>1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21</v>
      </c>
      <c r="M43" s="232">
        <f>G43*(1+L43/100)</f>
        <v>0</v>
      </c>
      <c r="N43" s="224">
        <v>2.1800000000000001E-3</v>
      </c>
      <c r="O43" s="224">
        <f>ROUND(E43*N43,5)</f>
        <v>2.1800000000000001E-3</v>
      </c>
      <c r="P43" s="224">
        <v>0</v>
      </c>
      <c r="Q43" s="224">
        <f>ROUND(E43*P43,5)</f>
        <v>0</v>
      </c>
      <c r="R43" s="224"/>
      <c r="S43" s="224"/>
      <c r="T43" s="225">
        <v>0.79666000000000003</v>
      </c>
      <c r="U43" s="224">
        <f>ROUND(E43*T43,2)</f>
        <v>0.8</v>
      </c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121</v>
      </c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5">
      <c r="A44" s="215">
        <v>27</v>
      </c>
      <c r="B44" s="221" t="s">
        <v>175</v>
      </c>
      <c r="C44" s="264" t="s">
        <v>176</v>
      </c>
      <c r="D44" s="223" t="s">
        <v>167</v>
      </c>
      <c r="E44" s="229">
        <v>13</v>
      </c>
      <c r="F44" s="231"/>
      <c r="G44" s="232">
        <f>ROUND(E44*F44,2)</f>
        <v>0</v>
      </c>
      <c r="H44" s="231"/>
      <c r="I44" s="232">
        <f>ROUND(E44*H44,2)</f>
        <v>0</v>
      </c>
      <c r="J44" s="231"/>
      <c r="K44" s="232">
        <f>ROUND(E44*J44,2)</f>
        <v>0</v>
      </c>
      <c r="L44" s="232">
        <v>21</v>
      </c>
      <c r="M44" s="232">
        <f>G44*(1+L44/100)</f>
        <v>0</v>
      </c>
      <c r="N44" s="224">
        <v>2.6800000000000001E-3</v>
      </c>
      <c r="O44" s="224">
        <f>ROUND(E44*N44,5)</f>
        <v>3.4840000000000003E-2</v>
      </c>
      <c r="P44" s="224">
        <v>0</v>
      </c>
      <c r="Q44" s="224">
        <f>ROUND(E44*P44,5)</f>
        <v>0</v>
      </c>
      <c r="R44" s="224"/>
      <c r="S44" s="224"/>
      <c r="T44" s="225">
        <v>0.82899999999999996</v>
      </c>
      <c r="U44" s="224">
        <f>ROUND(E44*T44,2)</f>
        <v>10.78</v>
      </c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121</v>
      </c>
      <c r="AF44" s="214"/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5">
      <c r="A45" s="215">
        <v>28</v>
      </c>
      <c r="B45" s="221" t="s">
        <v>177</v>
      </c>
      <c r="C45" s="264" t="s">
        <v>178</v>
      </c>
      <c r="D45" s="223" t="s">
        <v>167</v>
      </c>
      <c r="E45" s="229">
        <v>13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21</v>
      </c>
      <c r="M45" s="232">
        <f>G45*(1+L45/100)</f>
        <v>0</v>
      </c>
      <c r="N45" s="224">
        <v>3.98E-3</v>
      </c>
      <c r="O45" s="224">
        <f>ROUND(E45*N45,5)</f>
        <v>5.1740000000000001E-2</v>
      </c>
      <c r="P45" s="224">
        <v>0</v>
      </c>
      <c r="Q45" s="224">
        <f>ROUND(E45*P45,5)</f>
        <v>0</v>
      </c>
      <c r="R45" s="224"/>
      <c r="S45" s="224"/>
      <c r="T45" s="225">
        <v>0.91479999999999995</v>
      </c>
      <c r="U45" s="224">
        <f>ROUND(E45*T45,2)</f>
        <v>11.89</v>
      </c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121</v>
      </c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5">
      <c r="A46" s="215">
        <v>29</v>
      </c>
      <c r="B46" s="221" t="s">
        <v>179</v>
      </c>
      <c r="C46" s="264" t="s">
        <v>180</v>
      </c>
      <c r="D46" s="223" t="s">
        <v>167</v>
      </c>
      <c r="E46" s="229">
        <v>12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21</v>
      </c>
      <c r="M46" s="232">
        <f>G46*(1+L46/100)</f>
        <v>0</v>
      </c>
      <c r="N46" s="224">
        <v>3.65E-3</v>
      </c>
      <c r="O46" s="224">
        <f>ROUND(E46*N46,5)</f>
        <v>4.3799999999999999E-2</v>
      </c>
      <c r="P46" s="224">
        <v>0</v>
      </c>
      <c r="Q46" s="224">
        <f>ROUND(E46*P46,5)</f>
        <v>0</v>
      </c>
      <c r="R46" s="224"/>
      <c r="S46" s="224"/>
      <c r="T46" s="225">
        <v>0.84570000000000001</v>
      </c>
      <c r="U46" s="224">
        <f>ROUND(E46*T46,2)</f>
        <v>10.15</v>
      </c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121</v>
      </c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5">
      <c r="A47" s="215">
        <v>30</v>
      </c>
      <c r="B47" s="221" t="s">
        <v>181</v>
      </c>
      <c r="C47" s="264" t="s">
        <v>182</v>
      </c>
      <c r="D47" s="223" t="s">
        <v>167</v>
      </c>
      <c r="E47" s="229">
        <v>5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21</v>
      </c>
      <c r="M47" s="232">
        <f>G47*(1+L47/100)</f>
        <v>0</v>
      </c>
      <c r="N47" s="224">
        <v>1.31E-3</v>
      </c>
      <c r="O47" s="224">
        <f>ROUND(E47*N47,5)</f>
        <v>6.5500000000000003E-3</v>
      </c>
      <c r="P47" s="224">
        <v>0</v>
      </c>
      <c r="Q47" s="224">
        <f>ROUND(E47*P47,5)</f>
        <v>0</v>
      </c>
      <c r="R47" s="224"/>
      <c r="S47" s="224"/>
      <c r="T47" s="225">
        <v>0.79700000000000004</v>
      </c>
      <c r="U47" s="224">
        <f>ROUND(E47*T47,2)</f>
        <v>3.99</v>
      </c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121</v>
      </c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5">
      <c r="A48" s="215">
        <v>31</v>
      </c>
      <c r="B48" s="221" t="s">
        <v>183</v>
      </c>
      <c r="C48" s="264" t="s">
        <v>184</v>
      </c>
      <c r="D48" s="223" t="s">
        <v>167</v>
      </c>
      <c r="E48" s="229">
        <v>1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21</v>
      </c>
      <c r="M48" s="232">
        <f>G48*(1+L48/100)</f>
        <v>0</v>
      </c>
      <c r="N48" s="224">
        <v>2.48E-3</v>
      </c>
      <c r="O48" s="224">
        <f>ROUND(E48*N48,5)</f>
        <v>2.48E-3</v>
      </c>
      <c r="P48" s="224">
        <v>0</v>
      </c>
      <c r="Q48" s="224">
        <f>ROUND(E48*P48,5)</f>
        <v>0</v>
      </c>
      <c r="R48" s="224"/>
      <c r="S48" s="224"/>
      <c r="T48" s="225">
        <v>0.749</v>
      </c>
      <c r="U48" s="224">
        <f>ROUND(E48*T48,2)</f>
        <v>0.75</v>
      </c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121</v>
      </c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5">
      <c r="A49" s="215">
        <v>32</v>
      </c>
      <c r="B49" s="221" t="s">
        <v>185</v>
      </c>
      <c r="C49" s="264" t="s">
        <v>186</v>
      </c>
      <c r="D49" s="223" t="s">
        <v>187</v>
      </c>
      <c r="E49" s="229">
        <v>2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21</v>
      </c>
      <c r="M49" s="232">
        <f>G49*(1+L49/100)</f>
        <v>0</v>
      </c>
      <c r="N49" s="224">
        <v>1.2899999999999999E-3</v>
      </c>
      <c r="O49" s="224">
        <f>ROUND(E49*N49,5)</f>
        <v>2.5799999999999998E-3</v>
      </c>
      <c r="P49" s="224">
        <v>0</v>
      </c>
      <c r="Q49" s="224">
        <f>ROUND(E49*P49,5)</f>
        <v>0</v>
      </c>
      <c r="R49" s="224"/>
      <c r="S49" s="224"/>
      <c r="T49" s="225">
        <v>0.5333</v>
      </c>
      <c r="U49" s="224">
        <f>ROUND(E49*T49,2)</f>
        <v>1.07</v>
      </c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121</v>
      </c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5">
      <c r="A50" s="215">
        <v>33</v>
      </c>
      <c r="B50" s="221" t="s">
        <v>188</v>
      </c>
      <c r="C50" s="264" t="s">
        <v>189</v>
      </c>
      <c r="D50" s="223" t="s">
        <v>187</v>
      </c>
      <c r="E50" s="229">
        <v>1</v>
      </c>
      <c r="F50" s="231"/>
      <c r="G50" s="232">
        <f>ROUND(E50*F50,2)</f>
        <v>0</v>
      </c>
      <c r="H50" s="231"/>
      <c r="I50" s="232">
        <f>ROUND(E50*H50,2)</f>
        <v>0</v>
      </c>
      <c r="J50" s="231"/>
      <c r="K50" s="232">
        <f>ROUND(E50*J50,2)</f>
        <v>0</v>
      </c>
      <c r="L50" s="232">
        <v>21</v>
      </c>
      <c r="M50" s="232">
        <f>G50*(1+L50/100)</f>
        <v>0</v>
      </c>
      <c r="N50" s="224">
        <v>4.4999999999999997E-3</v>
      </c>
      <c r="O50" s="224">
        <f>ROUND(E50*N50,5)</f>
        <v>4.4999999999999997E-3</v>
      </c>
      <c r="P50" s="224">
        <v>0</v>
      </c>
      <c r="Q50" s="224">
        <f>ROUND(E50*P50,5)</f>
        <v>0</v>
      </c>
      <c r="R50" s="224"/>
      <c r="S50" s="224"/>
      <c r="T50" s="225">
        <v>0.41670000000000001</v>
      </c>
      <c r="U50" s="224">
        <f>ROUND(E50*T50,2)</f>
        <v>0.42</v>
      </c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121</v>
      </c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5">
      <c r="A51" s="215">
        <v>34</v>
      </c>
      <c r="B51" s="221" t="s">
        <v>190</v>
      </c>
      <c r="C51" s="264" t="s">
        <v>191</v>
      </c>
      <c r="D51" s="223" t="s">
        <v>187</v>
      </c>
      <c r="E51" s="229">
        <v>1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21</v>
      </c>
      <c r="M51" s="232">
        <f>G51*(1+L51/100)</f>
        <v>0</v>
      </c>
      <c r="N51" s="224">
        <v>5.0000000000000001E-3</v>
      </c>
      <c r="O51" s="224">
        <f>ROUND(E51*N51,5)</f>
        <v>5.0000000000000001E-3</v>
      </c>
      <c r="P51" s="224">
        <v>0</v>
      </c>
      <c r="Q51" s="224">
        <f>ROUND(E51*P51,5)</f>
        <v>0</v>
      </c>
      <c r="R51" s="224"/>
      <c r="S51" s="224"/>
      <c r="T51" s="225">
        <v>0.5333</v>
      </c>
      <c r="U51" s="224">
        <f>ROUND(E51*T51,2)</f>
        <v>0.53</v>
      </c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121</v>
      </c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5">
      <c r="A52" s="215">
        <v>35</v>
      </c>
      <c r="B52" s="221" t="s">
        <v>192</v>
      </c>
      <c r="C52" s="264" t="s">
        <v>193</v>
      </c>
      <c r="D52" s="223" t="s">
        <v>187</v>
      </c>
      <c r="E52" s="229">
        <v>2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21</v>
      </c>
      <c r="M52" s="232">
        <f>G52*(1+L52/100)</f>
        <v>0</v>
      </c>
      <c r="N52" s="224">
        <v>1.5200000000000001E-3</v>
      </c>
      <c r="O52" s="224">
        <f>ROUND(E52*N52,5)</f>
        <v>3.0400000000000002E-3</v>
      </c>
      <c r="P52" s="224">
        <v>0</v>
      </c>
      <c r="Q52" s="224">
        <f>ROUND(E52*P52,5)</f>
        <v>0</v>
      </c>
      <c r="R52" s="224"/>
      <c r="S52" s="224"/>
      <c r="T52" s="225">
        <v>0.66659999999999997</v>
      </c>
      <c r="U52" s="224">
        <f>ROUND(E52*T52,2)</f>
        <v>1.33</v>
      </c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121</v>
      </c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5">
      <c r="A53" s="215">
        <v>36</v>
      </c>
      <c r="B53" s="221" t="s">
        <v>194</v>
      </c>
      <c r="C53" s="264" t="s">
        <v>195</v>
      </c>
      <c r="D53" s="223" t="s">
        <v>167</v>
      </c>
      <c r="E53" s="229">
        <v>24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21</v>
      </c>
      <c r="M53" s="232">
        <f>G53*(1+L53/100)</f>
        <v>0</v>
      </c>
      <c r="N53" s="224">
        <v>0</v>
      </c>
      <c r="O53" s="224">
        <f>ROUND(E53*N53,5)</f>
        <v>0</v>
      </c>
      <c r="P53" s="224">
        <v>0</v>
      </c>
      <c r="Q53" s="224">
        <f>ROUND(E53*P53,5)</f>
        <v>0</v>
      </c>
      <c r="R53" s="224"/>
      <c r="S53" s="224"/>
      <c r="T53" s="225">
        <v>4.8000000000000001E-2</v>
      </c>
      <c r="U53" s="224">
        <f>ROUND(E53*T53,2)</f>
        <v>1.1499999999999999</v>
      </c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121</v>
      </c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5">
      <c r="A54" s="215">
        <v>37</v>
      </c>
      <c r="B54" s="221" t="s">
        <v>196</v>
      </c>
      <c r="C54" s="264" t="s">
        <v>197</v>
      </c>
      <c r="D54" s="223" t="s">
        <v>167</v>
      </c>
      <c r="E54" s="229">
        <v>62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21</v>
      </c>
      <c r="M54" s="232">
        <f>G54*(1+L54/100)</f>
        <v>0</v>
      </c>
      <c r="N54" s="224">
        <v>0</v>
      </c>
      <c r="O54" s="224">
        <f>ROUND(E54*N54,5)</f>
        <v>0</v>
      </c>
      <c r="P54" s="224">
        <v>0</v>
      </c>
      <c r="Q54" s="224">
        <f>ROUND(E54*P54,5)</f>
        <v>0</v>
      </c>
      <c r="R54" s="224"/>
      <c r="S54" s="224"/>
      <c r="T54" s="225">
        <v>5.8999999999999997E-2</v>
      </c>
      <c r="U54" s="224">
        <f>ROUND(E54*T54,2)</f>
        <v>3.66</v>
      </c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121</v>
      </c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5">
      <c r="A55" s="215">
        <v>38</v>
      </c>
      <c r="B55" s="221" t="s">
        <v>198</v>
      </c>
      <c r="C55" s="264" t="s">
        <v>199</v>
      </c>
      <c r="D55" s="223" t="s">
        <v>167</v>
      </c>
      <c r="E55" s="229">
        <v>5</v>
      </c>
      <c r="F55" s="231"/>
      <c r="G55" s="232">
        <f>ROUND(E55*F55,2)</f>
        <v>0</v>
      </c>
      <c r="H55" s="231"/>
      <c r="I55" s="232">
        <f>ROUND(E55*H55,2)</f>
        <v>0</v>
      </c>
      <c r="J55" s="231"/>
      <c r="K55" s="232">
        <f>ROUND(E55*J55,2)</f>
        <v>0</v>
      </c>
      <c r="L55" s="232">
        <v>21</v>
      </c>
      <c r="M55" s="232">
        <f>G55*(1+L55/100)</f>
        <v>0</v>
      </c>
      <c r="N55" s="224">
        <v>0</v>
      </c>
      <c r="O55" s="224">
        <f>ROUND(E55*N55,5)</f>
        <v>0</v>
      </c>
      <c r="P55" s="224">
        <v>0</v>
      </c>
      <c r="Q55" s="224">
        <f>ROUND(E55*P55,5)</f>
        <v>0</v>
      </c>
      <c r="R55" s="224"/>
      <c r="S55" s="224"/>
      <c r="T55" s="225">
        <v>5.8999999999999997E-2</v>
      </c>
      <c r="U55" s="224">
        <f>ROUND(E55*T55,2)</f>
        <v>0.3</v>
      </c>
      <c r="V55" s="214"/>
      <c r="W55" s="214"/>
      <c r="X55" s="214"/>
      <c r="Y55" s="214"/>
      <c r="Z55" s="214"/>
      <c r="AA55" s="214"/>
      <c r="AB55" s="214"/>
      <c r="AC55" s="214"/>
      <c r="AD55" s="214"/>
      <c r="AE55" s="214" t="s">
        <v>121</v>
      </c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5">
      <c r="A56" s="215">
        <v>39</v>
      </c>
      <c r="B56" s="221" t="s">
        <v>200</v>
      </c>
      <c r="C56" s="264" t="s">
        <v>201</v>
      </c>
      <c r="D56" s="223" t="s">
        <v>187</v>
      </c>
      <c r="E56" s="229">
        <v>1</v>
      </c>
      <c r="F56" s="231"/>
      <c r="G56" s="232">
        <f>ROUND(E56*F56,2)</f>
        <v>0</v>
      </c>
      <c r="H56" s="231"/>
      <c r="I56" s="232">
        <f>ROUND(E56*H56,2)</f>
        <v>0</v>
      </c>
      <c r="J56" s="231"/>
      <c r="K56" s="232">
        <f>ROUND(E56*J56,2)</f>
        <v>0</v>
      </c>
      <c r="L56" s="232">
        <v>21</v>
      </c>
      <c r="M56" s="232">
        <f>G56*(1+L56/100)</f>
        <v>0</v>
      </c>
      <c r="N56" s="224">
        <v>0</v>
      </c>
      <c r="O56" s="224">
        <f>ROUND(E56*N56,5)</f>
        <v>0</v>
      </c>
      <c r="P56" s="224">
        <v>0</v>
      </c>
      <c r="Q56" s="224">
        <f>ROUND(E56*P56,5)</f>
        <v>0</v>
      </c>
      <c r="R56" s="224"/>
      <c r="S56" s="224"/>
      <c r="T56" s="225">
        <v>0.157</v>
      </c>
      <c r="U56" s="224">
        <f>ROUND(E56*T56,2)</f>
        <v>0.16</v>
      </c>
      <c r="V56" s="214"/>
      <c r="W56" s="214"/>
      <c r="X56" s="214"/>
      <c r="Y56" s="214"/>
      <c r="Z56" s="214"/>
      <c r="AA56" s="214"/>
      <c r="AB56" s="214"/>
      <c r="AC56" s="214"/>
      <c r="AD56" s="214"/>
      <c r="AE56" s="214" t="s">
        <v>121</v>
      </c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ht="20.399999999999999" outlineLevel="1" x14ac:dyDescent="0.25">
      <c r="A57" s="215">
        <v>40</v>
      </c>
      <c r="B57" s="221" t="s">
        <v>202</v>
      </c>
      <c r="C57" s="264" t="s">
        <v>203</v>
      </c>
      <c r="D57" s="223" t="s">
        <v>187</v>
      </c>
      <c r="E57" s="229">
        <v>1</v>
      </c>
      <c r="F57" s="231"/>
      <c r="G57" s="232">
        <f>ROUND(E57*F57,2)</f>
        <v>0</v>
      </c>
      <c r="H57" s="231"/>
      <c r="I57" s="232">
        <f>ROUND(E57*H57,2)</f>
        <v>0</v>
      </c>
      <c r="J57" s="231"/>
      <c r="K57" s="232">
        <f>ROUND(E57*J57,2)</f>
        <v>0</v>
      </c>
      <c r="L57" s="232">
        <v>21</v>
      </c>
      <c r="M57" s="232">
        <f>G57*(1+L57/100)</f>
        <v>0</v>
      </c>
      <c r="N57" s="224">
        <v>7.5000000000000002E-4</v>
      </c>
      <c r="O57" s="224">
        <f>ROUND(E57*N57,5)</f>
        <v>7.5000000000000002E-4</v>
      </c>
      <c r="P57" s="224">
        <v>0</v>
      </c>
      <c r="Q57" s="224">
        <f>ROUND(E57*P57,5)</f>
        <v>0</v>
      </c>
      <c r="R57" s="224"/>
      <c r="S57" s="224"/>
      <c r="T57" s="225">
        <v>0.2</v>
      </c>
      <c r="U57" s="224">
        <f>ROUND(E57*T57,2)</f>
        <v>0.2</v>
      </c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121</v>
      </c>
      <c r="AF57" s="214"/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5">
      <c r="A58" s="215">
        <v>41</v>
      </c>
      <c r="B58" s="221" t="s">
        <v>148</v>
      </c>
      <c r="C58" s="264" t="s">
        <v>204</v>
      </c>
      <c r="D58" s="223" t="s">
        <v>187</v>
      </c>
      <c r="E58" s="229">
        <v>1</v>
      </c>
      <c r="F58" s="231"/>
      <c r="G58" s="232">
        <f>ROUND(E58*F58,2)</f>
        <v>0</v>
      </c>
      <c r="H58" s="231"/>
      <c r="I58" s="232">
        <f>ROUND(E58*H58,2)</f>
        <v>0</v>
      </c>
      <c r="J58" s="231"/>
      <c r="K58" s="232">
        <f>ROUND(E58*J58,2)</f>
        <v>0</v>
      </c>
      <c r="L58" s="232">
        <v>21</v>
      </c>
      <c r="M58" s="232">
        <f>G58*(1+L58/100)</f>
        <v>0</v>
      </c>
      <c r="N58" s="224">
        <v>0</v>
      </c>
      <c r="O58" s="224">
        <f>ROUND(E58*N58,5)</f>
        <v>0</v>
      </c>
      <c r="P58" s="224">
        <v>0</v>
      </c>
      <c r="Q58" s="224">
        <f>ROUND(E58*P58,5)</f>
        <v>0</v>
      </c>
      <c r="R58" s="224"/>
      <c r="S58" s="224"/>
      <c r="T58" s="225">
        <v>0</v>
      </c>
      <c r="U58" s="224">
        <f>ROUND(E58*T58,2)</f>
        <v>0</v>
      </c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121</v>
      </c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ht="20.399999999999999" outlineLevel="1" x14ac:dyDescent="0.25">
      <c r="A59" s="215">
        <v>42</v>
      </c>
      <c r="B59" s="221" t="s">
        <v>148</v>
      </c>
      <c r="C59" s="264" t="s">
        <v>205</v>
      </c>
      <c r="D59" s="223" t="s">
        <v>187</v>
      </c>
      <c r="E59" s="229">
        <v>1</v>
      </c>
      <c r="F59" s="231"/>
      <c r="G59" s="232">
        <f>ROUND(E59*F59,2)</f>
        <v>0</v>
      </c>
      <c r="H59" s="231"/>
      <c r="I59" s="232">
        <f>ROUND(E59*H59,2)</f>
        <v>0</v>
      </c>
      <c r="J59" s="231"/>
      <c r="K59" s="232">
        <f>ROUND(E59*J59,2)</f>
        <v>0</v>
      </c>
      <c r="L59" s="232">
        <v>21</v>
      </c>
      <c r="M59" s="232">
        <f>G59*(1+L59/100)</f>
        <v>0</v>
      </c>
      <c r="N59" s="224">
        <v>0.01</v>
      </c>
      <c r="O59" s="224">
        <f>ROUND(E59*N59,5)</f>
        <v>0.01</v>
      </c>
      <c r="P59" s="224">
        <v>0</v>
      </c>
      <c r="Q59" s="224">
        <f>ROUND(E59*P59,5)</f>
        <v>0</v>
      </c>
      <c r="R59" s="224"/>
      <c r="S59" s="224"/>
      <c r="T59" s="225">
        <v>0</v>
      </c>
      <c r="U59" s="224">
        <f>ROUND(E59*T59,2)</f>
        <v>0</v>
      </c>
      <c r="V59" s="214"/>
      <c r="W59" s="214"/>
      <c r="X59" s="214"/>
      <c r="Y59" s="214"/>
      <c r="Z59" s="214"/>
      <c r="AA59" s="214"/>
      <c r="AB59" s="214"/>
      <c r="AC59" s="214"/>
      <c r="AD59" s="214"/>
      <c r="AE59" s="214" t="s">
        <v>121</v>
      </c>
      <c r="AF59" s="214"/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5">
      <c r="A60" s="215">
        <v>43</v>
      </c>
      <c r="B60" s="221" t="s">
        <v>206</v>
      </c>
      <c r="C60" s="264" t="s">
        <v>207</v>
      </c>
      <c r="D60" s="223" t="s">
        <v>167</v>
      </c>
      <c r="E60" s="229">
        <v>18</v>
      </c>
      <c r="F60" s="231"/>
      <c r="G60" s="232">
        <f>ROUND(E60*F60,2)</f>
        <v>0</v>
      </c>
      <c r="H60" s="231"/>
      <c r="I60" s="232">
        <f>ROUND(E60*H60,2)</f>
        <v>0</v>
      </c>
      <c r="J60" s="231"/>
      <c r="K60" s="232">
        <f>ROUND(E60*J60,2)</f>
        <v>0</v>
      </c>
      <c r="L60" s="232">
        <v>21</v>
      </c>
      <c r="M60" s="232">
        <f>G60*(1+L60/100)</f>
        <v>0</v>
      </c>
      <c r="N60" s="224">
        <v>5.9000000000000003E-4</v>
      </c>
      <c r="O60" s="224">
        <f>ROUND(E60*N60,5)</f>
        <v>1.0619999999999999E-2</v>
      </c>
      <c r="P60" s="224">
        <v>0</v>
      </c>
      <c r="Q60" s="224">
        <f>ROUND(E60*P60,5)</f>
        <v>0</v>
      </c>
      <c r="R60" s="224"/>
      <c r="S60" s="224"/>
      <c r="T60" s="225">
        <v>0.755</v>
      </c>
      <c r="U60" s="224">
        <f>ROUND(E60*T60,2)</f>
        <v>13.59</v>
      </c>
      <c r="V60" s="214"/>
      <c r="W60" s="214"/>
      <c r="X60" s="214"/>
      <c r="Y60" s="214"/>
      <c r="Z60" s="214"/>
      <c r="AA60" s="214"/>
      <c r="AB60" s="214"/>
      <c r="AC60" s="214"/>
      <c r="AD60" s="214"/>
      <c r="AE60" s="214" t="s">
        <v>121</v>
      </c>
      <c r="AF60" s="214"/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5">
      <c r="A61" s="215">
        <v>44</v>
      </c>
      <c r="B61" s="221" t="s">
        <v>208</v>
      </c>
      <c r="C61" s="264" t="s">
        <v>209</v>
      </c>
      <c r="D61" s="223" t="s">
        <v>167</v>
      </c>
      <c r="E61" s="229">
        <v>18</v>
      </c>
      <c r="F61" s="231"/>
      <c r="G61" s="232">
        <f>ROUND(E61*F61,2)</f>
        <v>0</v>
      </c>
      <c r="H61" s="231"/>
      <c r="I61" s="232">
        <f>ROUND(E61*H61,2)</f>
        <v>0</v>
      </c>
      <c r="J61" s="231"/>
      <c r="K61" s="232">
        <f>ROUND(E61*J61,2)</f>
        <v>0</v>
      </c>
      <c r="L61" s="232">
        <v>21</v>
      </c>
      <c r="M61" s="232">
        <f>G61*(1+L61/100)</f>
        <v>0</v>
      </c>
      <c r="N61" s="224">
        <v>0</v>
      </c>
      <c r="O61" s="224">
        <f>ROUND(E61*N61,5)</f>
        <v>0</v>
      </c>
      <c r="P61" s="224">
        <v>0</v>
      </c>
      <c r="Q61" s="224">
        <f>ROUND(E61*P61,5)</f>
        <v>0</v>
      </c>
      <c r="R61" s="224"/>
      <c r="S61" s="224"/>
      <c r="T61" s="225">
        <v>2.9000000000000001E-2</v>
      </c>
      <c r="U61" s="224">
        <f>ROUND(E61*T61,2)</f>
        <v>0.52</v>
      </c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121</v>
      </c>
      <c r="AF61" s="214"/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ht="20.399999999999999" outlineLevel="1" x14ac:dyDescent="0.25">
      <c r="A62" s="215">
        <v>45</v>
      </c>
      <c r="B62" s="221" t="s">
        <v>202</v>
      </c>
      <c r="C62" s="264" t="s">
        <v>203</v>
      </c>
      <c r="D62" s="223" t="s">
        <v>187</v>
      </c>
      <c r="E62" s="229">
        <v>1</v>
      </c>
      <c r="F62" s="231"/>
      <c r="G62" s="232">
        <f>ROUND(E62*F62,2)</f>
        <v>0</v>
      </c>
      <c r="H62" s="231"/>
      <c r="I62" s="232">
        <f>ROUND(E62*H62,2)</f>
        <v>0</v>
      </c>
      <c r="J62" s="231"/>
      <c r="K62" s="232">
        <f>ROUND(E62*J62,2)</f>
        <v>0</v>
      </c>
      <c r="L62" s="232">
        <v>21</v>
      </c>
      <c r="M62" s="232">
        <f>G62*(1+L62/100)</f>
        <v>0</v>
      </c>
      <c r="N62" s="224">
        <v>7.5000000000000002E-4</v>
      </c>
      <c r="O62" s="224">
        <f>ROUND(E62*N62,5)</f>
        <v>7.5000000000000002E-4</v>
      </c>
      <c r="P62" s="224">
        <v>0</v>
      </c>
      <c r="Q62" s="224">
        <f>ROUND(E62*P62,5)</f>
        <v>0</v>
      </c>
      <c r="R62" s="224"/>
      <c r="S62" s="224"/>
      <c r="T62" s="225">
        <v>0.2</v>
      </c>
      <c r="U62" s="224">
        <f>ROUND(E62*T62,2)</f>
        <v>0.2</v>
      </c>
      <c r="V62" s="214"/>
      <c r="W62" s="214"/>
      <c r="X62" s="214"/>
      <c r="Y62" s="214"/>
      <c r="Z62" s="214"/>
      <c r="AA62" s="214"/>
      <c r="AB62" s="214"/>
      <c r="AC62" s="214"/>
      <c r="AD62" s="214"/>
      <c r="AE62" s="214" t="s">
        <v>121</v>
      </c>
      <c r="AF62" s="214"/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5">
      <c r="A63" s="215">
        <v>46</v>
      </c>
      <c r="B63" s="221" t="s">
        <v>210</v>
      </c>
      <c r="C63" s="264" t="s">
        <v>211</v>
      </c>
      <c r="D63" s="223" t="s">
        <v>154</v>
      </c>
      <c r="E63" s="229">
        <v>0.38500000000000001</v>
      </c>
      <c r="F63" s="231"/>
      <c r="G63" s="232">
        <f>ROUND(E63*F63,2)</f>
        <v>0</v>
      </c>
      <c r="H63" s="231"/>
      <c r="I63" s="232">
        <f>ROUND(E63*H63,2)</f>
        <v>0</v>
      </c>
      <c r="J63" s="231"/>
      <c r="K63" s="232">
        <f>ROUND(E63*J63,2)</f>
        <v>0</v>
      </c>
      <c r="L63" s="232">
        <v>21</v>
      </c>
      <c r="M63" s="232">
        <f>G63*(1+L63/100)</f>
        <v>0</v>
      </c>
      <c r="N63" s="224">
        <v>0</v>
      </c>
      <c r="O63" s="224">
        <f>ROUND(E63*N63,5)</f>
        <v>0</v>
      </c>
      <c r="P63" s="224">
        <v>0</v>
      </c>
      <c r="Q63" s="224">
        <f>ROUND(E63*P63,5)</f>
        <v>0</v>
      </c>
      <c r="R63" s="224"/>
      <c r="S63" s="224"/>
      <c r="T63" s="225">
        <v>1.47</v>
      </c>
      <c r="U63" s="224">
        <f>ROUND(E63*T63,2)</f>
        <v>0.56999999999999995</v>
      </c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121</v>
      </c>
      <c r="AF63" s="214"/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5">
      <c r="A64" s="215">
        <v>47</v>
      </c>
      <c r="B64" s="221" t="s">
        <v>212</v>
      </c>
      <c r="C64" s="264" t="s">
        <v>213</v>
      </c>
      <c r="D64" s="223" t="s">
        <v>187</v>
      </c>
      <c r="E64" s="229">
        <v>1</v>
      </c>
      <c r="F64" s="231"/>
      <c r="G64" s="232">
        <f>ROUND(E64*F64,2)</f>
        <v>0</v>
      </c>
      <c r="H64" s="231"/>
      <c r="I64" s="232">
        <f>ROUND(E64*H64,2)</f>
        <v>0</v>
      </c>
      <c r="J64" s="231"/>
      <c r="K64" s="232">
        <f>ROUND(E64*J64,2)</f>
        <v>0</v>
      </c>
      <c r="L64" s="232">
        <v>21</v>
      </c>
      <c r="M64" s="232">
        <f>G64*(1+L64/100)</f>
        <v>0</v>
      </c>
      <c r="N64" s="224">
        <v>0</v>
      </c>
      <c r="O64" s="224">
        <f>ROUND(E64*N64,5)</f>
        <v>0</v>
      </c>
      <c r="P64" s="224">
        <v>2.9610000000000001E-2</v>
      </c>
      <c r="Q64" s="224">
        <f>ROUND(E64*P64,5)</f>
        <v>2.9610000000000001E-2</v>
      </c>
      <c r="R64" s="224"/>
      <c r="S64" s="224"/>
      <c r="T64" s="225">
        <v>0.50700000000000001</v>
      </c>
      <c r="U64" s="224">
        <f>ROUND(E64*T64,2)</f>
        <v>0.51</v>
      </c>
      <c r="V64" s="214"/>
      <c r="W64" s="214"/>
      <c r="X64" s="214"/>
      <c r="Y64" s="214"/>
      <c r="Z64" s="214"/>
      <c r="AA64" s="214"/>
      <c r="AB64" s="214"/>
      <c r="AC64" s="214"/>
      <c r="AD64" s="214"/>
      <c r="AE64" s="214" t="s">
        <v>121</v>
      </c>
      <c r="AF64" s="214"/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5">
      <c r="A65" s="215">
        <v>48</v>
      </c>
      <c r="B65" s="221" t="s">
        <v>214</v>
      </c>
      <c r="C65" s="264" t="s">
        <v>215</v>
      </c>
      <c r="D65" s="223" t="s">
        <v>167</v>
      </c>
      <c r="E65" s="229">
        <v>1</v>
      </c>
      <c r="F65" s="231"/>
      <c r="G65" s="232">
        <f>ROUND(E65*F65,2)</f>
        <v>0</v>
      </c>
      <c r="H65" s="231"/>
      <c r="I65" s="232">
        <f>ROUND(E65*H65,2)</f>
        <v>0</v>
      </c>
      <c r="J65" s="231"/>
      <c r="K65" s="232">
        <f>ROUND(E65*J65,2)</f>
        <v>0</v>
      </c>
      <c r="L65" s="232">
        <v>21</v>
      </c>
      <c r="M65" s="232">
        <f>G65*(1+L65/100)</f>
        <v>0</v>
      </c>
      <c r="N65" s="224">
        <v>0</v>
      </c>
      <c r="O65" s="224">
        <f>ROUND(E65*N65,5)</f>
        <v>0</v>
      </c>
      <c r="P65" s="224">
        <v>2.0999999999999999E-3</v>
      </c>
      <c r="Q65" s="224">
        <f>ROUND(E65*P65,5)</f>
        <v>2.0999999999999999E-3</v>
      </c>
      <c r="R65" s="224"/>
      <c r="S65" s="224"/>
      <c r="T65" s="225">
        <v>3.1E-2</v>
      </c>
      <c r="U65" s="224">
        <f>ROUND(E65*T65,2)</f>
        <v>0.03</v>
      </c>
      <c r="V65" s="214"/>
      <c r="W65" s="214"/>
      <c r="X65" s="214"/>
      <c r="Y65" s="214"/>
      <c r="Z65" s="214"/>
      <c r="AA65" s="214"/>
      <c r="AB65" s="214"/>
      <c r="AC65" s="214"/>
      <c r="AD65" s="214"/>
      <c r="AE65" s="214" t="s">
        <v>121</v>
      </c>
      <c r="AF65" s="214"/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5">
      <c r="A66" s="215">
        <v>49</v>
      </c>
      <c r="B66" s="221" t="s">
        <v>216</v>
      </c>
      <c r="C66" s="264" t="s">
        <v>217</v>
      </c>
      <c r="D66" s="223" t="s">
        <v>167</v>
      </c>
      <c r="E66" s="229">
        <v>1</v>
      </c>
      <c r="F66" s="231"/>
      <c r="G66" s="232">
        <f>ROUND(E66*F66,2)</f>
        <v>0</v>
      </c>
      <c r="H66" s="231"/>
      <c r="I66" s="232">
        <f>ROUND(E66*H66,2)</f>
        <v>0</v>
      </c>
      <c r="J66" s="231"/>
      <c r="K66" s="232">
        <f>ROUND(E66*J66,2)</f>
        <v>0</v>
      </c>
      <c r="L66" s="232">
        <v>21</v>
      </c>
      <c r="M66" s="232">
        <f>G66*(1+L66/100)</f>
        <v>0</v>
      </c>
      <c r="N66" s="224">
        <v>0</v>
      </c>
      <c r="O66" s="224">
        <f>ROUND(E66*N66,5)</f>
        <v>0</v>
      </c>
      <c r="P66" s="224">
        <v>2.6700000000000002E-2</v>
      </c>
      <c r="Q66" s="224">
        <f>ROUND(E66*P66,5)</f>
        <v>2.6700000000000002E-2</v>
      </c>
      <c r="R66" s="224"/>
      <c r="S66" s="224"/>
      <c r="T66" s="225">
        <v>0.29299999999999998</v>
      </c>
      <c r="U66" s="224">
        <f>ROUND(E66*T66,2)</f>
        <v>0.28999999999999998</v>
      </c>
      <c r="V66" s="214"/>
      <c r="W66" s="214"/>
      <c r="X66" s="214"/>
      <c r="Y66" s="214"/>
      <c r="Z66" s="214"/>
      <c r="AA66" s="214"/>
      <c r="AB66" s="214"/>
      <c r="AC66" s="214"/>
      <c r="AD66" s="214"/>
      <c r="AE66" s="214" t="s">
        <v>121</v>
      </c>
      <c r="AF66" s="214"/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5">
      <c r="A67" s="215">
        <v>50</v>
      </c>
      <c r="B67" s="221" t="s">
        <v>218</v>
      </c>
      <c r="C67" s="264" t="s">
        <v>219</v>
      </c>
      <c r="D67" s="223" t="s">
        <v>154</v>
      </c>
      <c r="E67" s="229">
        <v>5.8000000000000003E-2</v>
      </c>
      <c r="F67" s="231"/>
      <c r="G67" s="232">
        <f>ROUND(E67*F67,2)</f>
        <v>0</v>
      </c>
      <c r="H67" s="231"/>
      <c r="I67" s="232">
        <f>ROUND(E67*H67,2)</f>
        <v>0</v>
      </c>
      <c r="J67" s="231"/>
      <c r="K67" s="232">
        <f>ROUND(E67*J67,2)</f>
        <v>0</v>
      </c>
      <c r="L67" s="232">
        <v>21</v>
      </c>
      <c r="M67" s="232">
        <f>G67*(1+L67/100)</f>
        <v>0</v>
      </c>
      <c r="N67" s="224">
        <v>0</v>
      </c>
      <c r="O67" s="224">
        <f>ROUND(E67*N67,5)</f>
        <v>0</v>
      </c>
      <c r="P67" s="224">
        <v>0</v>
      </c>
      <c r="Q67" s="224">
        <f>ROUND(E67*P67,5)</f>
        <v>0</v>
      </c>
      <c r="R67" s="224"/>
      <c r="S67" s="224"/>
      <c r="T67" s="225">
        <v>3.379</v>
      </c>
      <c r="U67" s="224">
        <f>ROUND(E67*T67,2)</f>
        <v>0.2</v>
      </c>
      <c r="V67" s="214"/>
      <c r="W67" s="214"/>
      <c r="X67" s="214"/>
      <c r="Y67" s="214"/>
      <c r="Z67" s="214"/>
      <c r="AA67" s="214"/>
      <c r="AB67" s="214"/>
      <c r="AC67" s="214"/>
      <c r="AD67" s="214"/>
      <c r="AE67" s="214" t="s">
        <v>121</v>
      </c>
      <c r="AF67" s="214"/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x14ac:dyDescent="0.25">
      <c r="A68" s="216" t="s">
        <v>116</v>
      </c>
      <c r="B68" s="222" t="s">
        <v>85</v>
      </c>
      <c r="C68" s="265" t="s">
        <v>86</v>
      </c>
      <c r="D68" s="226"/>
      <c r="E68" s="230"/>
      <c r="F68" s="233"/>
      <c r="G68" s="233">
        <f>SUMIF(AE69:AE71,"&lt;&gt;NOR",G69:G71)</f>
        <v>0</v>
      </c>
      <c r="H68" s="233"/>
      <c r="I68" s="233">
        <f>SUM(I69:I71)</f>
        <v>0</v>
      </c>
      <c r="J68" s="233"/>
      <c r="K68" s="233">
        <f>SUM(K69:K71)</f>
        <v>0</v>
      </c>
      <c r="L68" s="233"/>
      <c r="M68" s="233">
        <f>SUM(M69:M71)</f>
        <v>0</v>
      </c>
      <c r="N68" s="227"/>
      <c r="O68" s="227">
        <f>SUM(O69:O71)</f>
        <v>6.9000000000000008E-4</v>
      </c>
      <c r="P68" s="227"/>
      <c r="Q68" s="227">
        <f>SUM(Q69:Q71)</f>
        <v>0</v>
      </c>
      <c r="R68" s="227"/>
      <c r="S68" s="227"/>
      <c r="T68" s="228"/>
      <c r="U68" s="227">
        <f>SUM(U69:U71)</f>
        <v>0.46</v>
      </c>
      <c r="AE68" t="s">
        <v>117</v>
      </c>
    </row>
    <row r="69" spans="1:60" ht="20.399999999999999" outlineLevel="1" x14ac:dyDescent="0.25">
      <c r="A69" s="215">
        <v>51</v>
      </c>
      <c r="B69" s="221" t="s">
        <v>220</v>
      </c>
      <c r="C69" s="264" t="s">
        <v>221</v>
      </c>
      <c r="D69" s="223" t="s">
        <v>187</v>
      </c>
      <c r="E69" s="229">
        <v>1</v>
      </c>
      <c r="F69" s="231"/>
      <c r="G69" s="232">
        <f>ROUND(E69*F69,2)</f>
        <v>0</v>
      </c>
      <c r="H69" s="231"/>
      <c r="I69" s="232">
        <f>ROUND(E69*H69,2)</f>
        <v>0</v>
      </c>
      <c r="J69" s="231"/>
      <c r="K69" s="232">
        <f>ROUND(E69*J69,2)</f>
        <v>0</v>
      </c>
      <c r="L69" s="232">
        <v>21</v>
      </c>
      <c r="M69" s="232">
        <f>G69*(1+L69/100)</f>
        <v>0</v>
      </c>
      <c r="N69" s="224">
        <v>3.2000000000000003E-4</v>
      </c>
      <c r="O69" s="224">
        <f>ROUND(E69*N69,5)</f>
        <v>3.2000000000000003E-4</v>
      </c>
      <c r="P69" s="224">
        <v>0</v>
      </c>
      <c r="Q69" s="224">
        <f>ROUND(E69*P69,5)</f>
        <v>0</v>
      </c>
      <c r="R69" s="224"/>
      <c r="S69" s="224"/>
      <c r="T69" s="225">
        <v>0.22700000000000001</v>
      </c>
      <c r="U69" s="224">
        <f>ROUND(E69*T69,2)</f>
        <v>0.23</v>
      </c>
      <c r="V69" s="214"/>
      <c r="W69" s="214"/>
      <c r="X69" s="214"/>
      <c r="Y69" s="214"/>
      <c r="Z69" s="214"/>
      <c r="AA69" s="214"/>
      <c r="AB69" s="214"/>
      <c r="AC69" s="214"/>
      <c r="AD69" s="214"/>
      <c r="AE69" s="214" t="s">
        <v>121</v>
      </c>
      <c r="AF69" s="214"/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ht="20.399999999999999" outlineLevel="1" x14ac:dyDescent="0.25">
      <c r="A70" s="215">
        <v>52</v>
      </c>
      <c r="B70" s="221" t="s">
        <v>222</v>
      </c>
      <c r="C70" s="264" t="s">
        <v>223</v>
      </c>
      <c r="D70" s="223" t="s">
        <v>187</v>
      </c>
      <c r="E70" s="229">
        <v>1</v>
      </c>
      <c r="F70" s="231"/>
      <c r="G70" s="232">
        <f>ROUND(E70*F70,2)</f>
        <v>0</v>
      </c>
      <c r="H70" s="231"/>
      <c r="I70" s="232">
        <f>ROUND(E70*H70,2)</f>
        <v>0</v>
      </c>
      <c r="J70" s="231"/>
      <c r="K70" s="232">
        <f>ROUND(E70*J70,2)</f>
        <v>0</v>
      </c>
      <c r="L70" s="232">
        <v>21</v>
      </c>
      <c r="M70" s="232">
        <f>G70*(1+L70/100)</f>
        <v>0</v>
      </c>
      <c r="N70" s="224">
        <v>3.6999999999999999E-4</v>
      </c>
      <c r="O70" s="224">
        <f>ROUND(E70*N70,5)</f>
        <v>3.6999999999999999E-4</v>
      </c>
      <c r="P70" s="224">
        <v>0</v>
      </c>
      <c r="Q70" s="224">
        <f>ROUND(E70*P70,5)</f>
        <v>0</v>
      </c>
      <c r="R70" s="224"/>
      <c r="S70" s="224"/>
      <c r="T70" s="225">
        <v>0.22700000000000001</v>
      </c>
      <c r="U70" s="224">
        <f>ROUND(E70*T70,2)</f>
        <v>0.23</v>
      </c>
      <c r="V70" s="214"/>
      <c r="W70" s="214"/>
      <c r="X70" s="214"/>
      <c r="Y70" s="214"/>
      <c r="Z70" s="214"/>
      <c r="AA70" s="214"/>
      <c r="AB70" s="214"/>
      <c r="AC70" s="214"/>
      <c r="AD70" s="214"/>
      <c r="AE70" s="214" t="s">
        <v>121</v>
      </c>
      <c r="AF70" s="214"/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5">
      <c r="A71" s="215">
        <v>53</v>
      </c>
      <c r="B71" s="221" t="s">
        <v>224</v>
      </c>
      <c r="C71" s="264" t="s">
        <v>225</v>
      </c>
      <c r="D71" s="223" t="s">
        <v>154</v>
      </c>
      <c r="E71" s="229">
        <v>6.8999999999999997E-4</v>
      </c>
      <c r="F71" s="231"/>
      <c r="G71" s="232">
        <f>ROUND(E71*F71,2)</f>
        <v>0</v>
      </c>
      <c r="H71" s="231"/>
      <c r="I71" s="232">
        <f>ROUND(E71*H71,2)</f>
        <v>0</v>
      </c>
      <c r="J71" s="231"/>
      <c r="K71" s="232">
        <f>ROUND(E71*J71,2)</f>
        <v>0</v>
      </c>
      <c r="L71" s="232">
        <v>21</v>
      </c>
      <c r="M71" s="232">
        <f>G71*(1+L71/100)</f>
        <v>0</v>
      </c>
      <c r="N71" s="224">
        <v>0</v>
      </c>
      <c r="O71" s="224">
        <f>ROUND(E71*N71,5)</f>
        <v>0</v>
      </c>
      <c r="P71" s="224">
        <v>0</v>
      </c>
      <c r="Q71" s="224">
        <f>ROUND(E71*P71,5)</f>
        <v>0</v>
      </c>
      <c r="R71" s="224"/>
      <c r="S71" s="224"/>
      <c r="T71" s="225">
        <v>1.327</v>
      </c>
      <c r="U71" s="224">
        <f>ROUND(E71*T71,2)</f>
        <v>0</v>
      </c>
      <c r="V71" s="214"/>
      <c r="W71" s="214"/>
      <c r="X71" s="214"/>
      <c r="Y71" s="214"/>
      <c r="Z71" s="214"/>
      <c r="AA71" s="214"/>
      <c r="AB71" s="214"/>
      <c r="AC71" s="214"/>
      <c r="AD71" s="214"/>
      <c r="AE71" s="214" t="s">
        <v>121</v>
      </c>
      <c r="AF71" s="214"/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x14ac:dyDescent="0.25">
      <c r="A72" s="216" t="s">
        <v>116</v>
      </c>
      <c r="B72" s="222" t="s">
        <v>87</v>
      </c>
      <c r="C72" s="265" t="s">
        <v>88</v>
      </c>
      <c r="D72" s="226"/>
      <c r="E72" s="230"/>
      <c r="F72" s="233"/>
      <c r="G72" s="233">
        <f>SUMIF(AE73:AE77,"&lt;&gt;NOR",G73:G77)</f>
        <v>0</v>
      </c>
      <c r="H72" s="233"/>
      <c r="I72" s="233">
        <f>SUM(I73:I77)</f>
        <v>0</v>
      </c>
      <c r="J72" s="233"/>
      <c r="K72" s="233">
        <f>SUM(K73:K77)</f>
        <v>0</v>
      </c>
      <c r="L72" s="233"/>
      <c r="M72" s="233">
        <f>SUM(M73:M77)</f>
        <v>0</v>
      </c>
      <c r="N72" s="227"/>
      <c r="O72" s="227">
        <f>SUM(O73:O77)</f>
        <v>1.7010000000000001E-2</v>
      </c>
      <c r="P72" s="227"/>
      <c r="Q72" s="227">
        <f>SUM(Q73:Q77)</f>
        <v>5.8120000000000005E-2</v>
      </c>
      <c r="R72" s="227"/>
      <c r="S72" s="227"/>
      <c r="T72" s="228"/>
      <c r="U72" s="227">
        <f>SUM(U73:U77)</f>
        <v>2.9600000000000004</v>
      </c>
      <c r="AE72" t="s">
        <v>117</v>
      </c>
    </row>
    <row r="73" spans="1:60" outlineLevel="1" x14ac:dyDescent="0.25">
      <c r="A73" s="215">
        <v>54</v>
      </c>
      <c r="B73" s="221" t="s">
        <v>226</v>
      </c>
      <c r="C73" s="264" t="s">
        <v>227</v>
      </c>
      <c r="D73" s="223" t="s">
        <v>228</v>
      </c>
      <c r="E73" s="229">
        <v>1</v>
      </c>
      <c r="F73" s="231"/>
      <c r="G73" s="232">
        <f>ROUND(E73*F73,2)</f>
        <v>0</v>
      </c>
      <c r="H73" s="231"/>
      <c r="I73" s="232">
        <f>ROUND(E73*H73,2)</f>
        <v>0</v>
      </c>
      <c r="J73" s="231"/>
      <c r="K73" s="232">
        <f>ROUND(E73*J73,2)</f>
        <v>0</v>
      </c>
      <c r="L73" s="232">
        <v>21</v>
      </c>
      <c r="M73" s="232">
        <f>G73*(1+L73/100)</f>
        <v>0</v>
      </c>
      <c r="N73" s="224">
        <v>1.7010000000000001E-2</v>
      </c>
      <c r="O73" s="224">
        <f>ROUND(E73*N73,5)</f>
        <v>1.7010000000000001E-2</v>
      </c>
      <c r="P73" s="224">
        <v>0</v>
      </c>
      <c r="Q73" s="224">
        <f>ROUND(E73*P73,5)</f>
        <v>0</v>
      </c>
      <c r="R73" s="224"/>
      <c r="S73" s="224"/>
      <c r="T73" s="225">
        <v>1.1890000000000001</v>
      </c>
      <c r="U73" s="224">
        <f>ROUND(E73*T73,2)</f>
        <v>1.19</v>
      </c>
      <c r="V73" s="214"/>
      <c r="W73" s="214"/>
      <c r="X73" s="214"/>
      <c r="Y73" s="214"/>
      <c r="Z73" s="214"/>
      <c r="AA73" s="214"/>
      <c r="AB73" s="214"/>
      <c r="AC73" s="214"/>
      <c r="AD73" s="214"/>
      <c r="AE73" s="214" t="s">
        <v>121</v>
      </c>
      <c r="AF73" s="214"/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5">
      <c r="A74" s="215">
        <v>55</v>
      </c>
      <c r="B74" s="221" t="s">
        <v>229</v>
      </c>
      <c r="C74" s="264" t="s">
        <v>230</v>
      </c>
      <c r="D74" s="223" t="s">
        <v>154</v>
      </c>
      <c r="E74" s="229">
        <v>1.7000000000000001E-2</v>
      </c>
      <c r="F74" s="231"/>
      <c r="G74" s="232">
        <f>ROUND(E74*F74,2)</f>
        <v>0</v>
      </c>
      <c r="H74" s="231"/>
      <c r="I74" s="232">
        <f>ROUND(E74*H74,2)</f>
        <v>0</v>
      </c>
      <c r="J74" s="231"/>
      <c r="K74" s="232">
        <f>ROUND(E74*J74,2)</f>
        <v>0</v>
      </c>
      <c r="L74" s="232">
        <v>21</v>
      </c>
      <c r="M74" s="232">
        <f>G74*(1+L74/100)</f>
        <v>0</v>
      </c>
      <c r="N74" s="224">
        <v>0</v>
      </c>
      <c r="O74" s="224">
        <f>ROUND(E74*N74,5)</f>
        <v>0</v>
      </c>
      <c r="P74" s="224">
        <v>0</v>
      </c>
      <c r="Q74" s="224">
        <f>ROUND(E74*P74,5)</f>
        <v>0</v>
      </c>
      <c r="R74" s="224"/>
      <c r="S74" s="224"/>
      <c r="T74" s="225">
        <v>1.5169999999999999</v>
      </c>
      <c r="U74" s="224">
        <f>ROUND(E74*T74,2)</f>
        <v>0.03</v>
      </c>
      <c r="V74" s="214"/>
      <c r="W74" s="214"/>
      <c r="X74" s="214"/>
      <c r="Y74" s="214"/>
      <c r="Z74" s="214"/>
      <c r="AA74" s="214"/>
      <c r="AB74" s="214"/>
      <c r="AC74" s="214"/>
      <c r="AD74" s="214"/>
      <c r="AE74" s="214" t="s">
        <v>121</v>
      </c>
      <c r="AF74" s="214"/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5">
      <c r="A75" s="215">
        <v>56</v>
      </c>
      <c r="B75" s="221" t="s">
        <v>231</v>
      </c>
      <c r="C75" s="264" t="s">
        <v>232</v>
      </c>
      <c r="D75" s="223" t="s">
        <v>228</v>
      </c>
      <c r="E75" s="229">
        <v>1</v>
      </c>
      <c r="F75" s="231"/>
      <c r="G75" s="232">
        <f>ROUND(E75*F75,2)</f>
        <v>0</v>
      </c>
      <c r="H75" s="231"/>
      <c r="I75" s="232">
        <f>ROUND(E75*H75,2)</f>
        <v>0</v>
      </c>
      <c r="J75" s="231"/>
      <c r="K75" s="232">
        <f>ROUND(E75*J75,2)</f>
        <v>0</v>
      </c>
      <c r="L75" s="232">
        <v>21</v>
      </c>
      <c r="M75" s="232">
        <f>G75*(1+L75/100)</f>
        <v>0</v>
      </c>
      <c r="N75" s="224">
        <v>0</v>
      </c>
      <c r="O75" s="224">
        <f>ROUND(E75*N75,5)</f>
        <v>0</v>
      </c>
      <c r="P75" s="224">
        <v>1.9460000000000002E-2</v>
      </c>
      <c r="Q75" s="224">
        <f>ROUND(E75*P75,5)</f>
        <v>1.9460000000000002E-2</v>
      </c>
      <c r="R75" s="224"/>
      <c r="S75" s="224"/>
      <c r="T75" s="225">
        <v>0.38200000000000001</v>
      </c>
      <c r="U75" s="224">
        <f>ROUND(E75*T75,2)</f>
        <v>0.38</v>
      </c>
      <c r="V75" s="214"/>
      <c r="W75" s="214"/>
      <c r="X75" s="214"/>
      <c r="Y75" s="214"/>
      <c r="Z75" s="214"/>
      <c r="AA75" s="214"/>
      <c r="AB75" s="214"/>
      <c r="AC75" s="214"/>
      <c r="AD75" s="214"/>
      <c r="AE75" s="214" t="s">
        <v>121</v>
      </c>
      <c r="AF75" s="214"/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5">
      <c r="A76" s="215">
        <v>57</v>
      </c>
      <c r="B76" s="221" t="s">
        <v>233</v>
      </c>
      <c r="C76" s="264" t="s">
        <v>234</v>
      </c>
      <c r="D76" s="223" t="s">
        <v>228</v>
      </c>
      <c r="E76" s="229">
        <v>2</v>
      </c>
      <c r="F76" s="231"/>
      <c r="G76" s="232">
        <f>ROUND(E76*F76,2)</f>
        <v>0</v>
      </c>
      <c r="H76" s="231"/>
      <c r="I76" s="232">
        <f>ROUND(E76*H76,2)</f>
        <v>0</v>
      </c>
      <c r="J76" s="231"/>
      <c r="K76" s="232">
        <f>ROUND(E76*J76,2)</f>
        <v>0</v>
      </c>
      <c r="L76" s="232">
        <v>21</v>
      </c>
      <c r="M76" s="232">
        <f>G76*(1+L76/100)</f>
        <v>0</v>
      </c>
      <c r="N76" s="224">
        <v>0</v>
      </c>
      <c r="O76" s="224">
        <f>ROUND(E76*N76,5)</f>
        <v>0</v>
      </c>
      <c r="P76" s="224">
        <v>1.933E-2</v>
      </c>
      <c r="Q76" s="224">
        <f>ROUND(E76*P76,5)</f>
        <v>3.866E-2</v>
      </c>
      <c r="R76" s="224"/>
      <c r="S76" s="224"/>
      <c r="T76" s="225">
        <v>0.59</v>
      </c>
      <c r="U76" s="224">
        <f>ROUND(E76*T76,2)</f>
        <v>1.18</v>
      </c>
      <c r="V76" s="214"/>
      <c r="W76" s="214"/>
      <c r="X76" s="214"/>
      <c r="Y76" s="214"/>
      <c r="Z76" s="214"/>
      <c r="AA76" s="214"/>
      <c r="AB76" s="214"/>
      <c r="AC76" s="214"/>
      <c r="AD76" s="214"/>
      <c r="AE76" s="214" t="s">
        <v>121</v>
      </c>
      <c r="AF76" s="214"/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5">
      <c r="A77" s="215">
        <v>58</v>
      </c>
      <c r="B77" s="221" t="s">
        <v>235</v>
      </c>
      <c r="C77" s="264" t="s">
        <v>236</v>
      </c>
      <c r="D77" s="223" t="s">
        <v>154</v>
      </c>
      <c r="E77" s="229">
        <v>5.8000000000000003E-2</v>
      </c>
      <c r="F77" s="231"/>
      <c r="G77" s="232">
        <f>ROUND(E77*F77,2)</f>
        <v>0</v>
      </c>
      <c r="H77" s="231"/>
      <c r="I77" s="232">
        <f>ROUND(E77*H77,2)</f>
        <v>0</v>
      </c>
      <c r="J77" s="231"/>
      <c r="K77" s="232">
        <f>ROUND(E77*J77,2)</f>
        <v>0</v>
      </c>
      <c r="L77" s="232">
        <v>21</v>
      </c>
      <c r="M77" s="232">
        <f>G77*(1+L77/100)</f>
        <v>0</v>
      </c>
      <c r="N77" s="224">
        <v>0</v>
      </c>
      <c r="O77" s="224">
        <f>ROUND(E77*N77,5)</f>
        <v>0</v>
      </c>
      <c r="P77" s="224">
        <v>0</v>
      </c>
      <c r="Q77" s="224">
        <f>ROUND(E77*P77,5)</f>
        <v>0</v>
      </c>
      <c r="R77" s="224"/>
      <c r="S77" s="224"/>
      <c r="T77" s="225">
        <v>3.169</v>
      </c>
      <c r="U77" s="224">
        <f>ROUND(E77*T77,2)</f>
        <v>0.18</v>
      </c>
      <c r="V77" s="214"/>
      <c r="W77" s="214"/>
      <c r="X77" s="214"/>
      <c r="Y77" s="214"/>
      <c r="Z77" s="214"/>
      <c r="AA77" s="214"/>
      <c r="AB77" s="214"/>
      <c r="AC77" s="214"/>
      <c r="AD77" s="214"/>
      <c r="AE77" s="214" t="s">
        <v>121</v>
      </c>
      <c r="AF77" s="214"/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x14ac:dyDescent="0.25">
      <c r="A78" s="216" t="s">
        <v>116</v>
      </c>
      <c r="B78" s="222" t="s">
        <v>89</v>
      </c>
      <c r="C78" s="265" t="s">
        <v>26</v>
      </c>
      <c r="D78" s="226"/>
      <c r="E78" s="230"/>
      <c r="F78" s="233"/>
      <c r="G78" s="233">
        <f>SUMIF(AE79:AE79,"&lt;&gt;NOR",G79:G79)</f>
        <v>0</v>
      </c>
      <c r="H78" s="233"/>
      <c r="I78" s="233">
        <f>SUM(I79:I79)</f>
        <v>0</v>
      </c>
      <c r="J78" s="233"/>
      <c r="K78" s="233">
        <f>SUM(K79:K79)</f>
        <v>0</v>
      </c>
      <c r="L78" s="233"/>
      <c r="M78" s="233">
        <f>SUM(M79:M79)</f>
        <v>0</v>
      </c>
      <c r="N78" s="227"/>
      <c r="O78" s="227">
        <f>SUM(O79:O79)</f>
        <v>0</v>
      </c>
      <c r="P78" s="227"/>
      <c r="Q78" s="227">
        <f>SUM(Q79:Q79)</f>
        <v>0</v>
      </c>
      <c r="R78" s="227"/>
      <c r="S78" s="227"/>
      <c r="T78" s="228"/>
      <c r="U78" s="227">
        <f>SUM(U79:U79)</f>
        <v>0</v>
      </c>
      <c r="AE78" t="s">
        <v>117</v>
      </c>
    </row>
    <row r="79" spans="1:60" outlineLevel="1" x14ac:dyDescent="0.25">
      <c r="A79" s="242">
        <v>59</v>
      </c>
      <c r="B79" s="243" t="s">
        <v>237</v>
      </c>
      <c r="C79" s="266" t="s">
        <v>238</v>
      </c>
      <c r="D79" s="244" t="s">
        <v>239</v>
      </c>
      <c r="E79" s="245">
        <v>1</v>
      </c>
      <c r="F79" s="246"/>
      <c r="G79" s="247">
        <f>ROUND(E79*F79,2)</f>
        <v>0</v>
      </c>
      <c r="H79" s="246"/>
      <c r="I79" s="247">
        <f>ROUND(E79*H79,2)</f>
        <v>0</v>
      </c>
      <c r="J79" s="246"/>
      <c r="K79" s="247">
        <f>ROUND(E79*J79,2)</f>
        <v>0</v>
      </c>
      <c r="L79" s="247">
        <v>21</v>
      </c>
      <c r="M79" s="247">
        <f>G79*(1+L79/100)</f>
        <v>0</v>
      </c>
      <c r="N79" s="248">
        <v>0</v>
      </c>
      <c r="O79" s="248">
        <f>ROUND(E79*N79,5)</f>
        <v>0</v>
      </c>
      <c r="P79" s="248">
        <v>0</v>
      </c>
      <c r="Q79" s="248">
        <f>ROUND(E79*P79,5)</f>
        <v>0</v>
      </c>
      <c r="R79" s="248"/>
      <c r="S79" s="248"/>
      <c r="T79" s="249">
        <v>0</v>
      </c>
      <c r="U79" s="248">
        <f>ROUND(E79*T79,2)</f>
        <v>0</v>
      </c>
      <c r="V79" s="214"/>
      <c r="W79" s="214"/>
      <c r="X79" s="214"/>
      <c r="Y79" s="214"/>
      <c r="Z79" s="214"/>
      <c r="AA79" s="214"/>
      <c r="AB79" s="214"/>
      <c r="AC79" s="214"/>
      <c r="AD79" s="214"/>
      <c r="AE79" s="214" t="s">
        <v>121</v>
      </c>
      <c r="AF79" s="214"/>
      <c r="AG79" s="214"/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x14ac:dyDescent="0.25">
      <c r="A80" s="6"/>
      <c r="B80" s="7" t="s">
        <v>240</v>
      </c>
      <c r="C80" s="267" t="s">
        <v>240</v>
      </c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AC80">
        <v>15</v>
      </c>
      <c r="AD80">
        <v>21</v>
      </c>
    </row>
    <row r="81" spans="1:31" x14ac:dyDescent="0.25">
      <c r="A81" s="250"/>
      <c r="B81" s="251">
        <v>26</v>
      </c>
      <c r="C81" s="268" t="s">
        <v>240</v>
      </c>
      <c r="D81" s="252"/>
      <c r="E81" s="252"/>
      <c r="F81" s="252"/>
      <c r="G81" s="263">
        <f>G8+G19+G21+G23+G25+G27+G29+G34+G36+G38+G68+G72+G78</f>
        <v>0</v>
      </c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AC81">
        <f>SUMIF(L7:L79,AC80,G7:G79)</f>
        <v>0</v>
      </c>
      <c r="AD81">
        <f>SUMIF(L7:L79,AD80,G7:G79)</f>
        <v>0</v>
      </c>
      <c r="AE81" t="s">
        <v>241</v>
      </c>
    </row>
    <row r="82" spans="1:31" x14ac:dyDescent="0.25">
      <c r="A82" s="6"/>
      <c r="B82" s="7" t="s">
        <v>240</v>
      </c>
      <c r="C82" s="267" t="s">
        <v>240</v>
      </c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 x14ac:dyDescent="0.25">
      <c r="A83" s="6"/>
      <c r="B83" s="7" t="s">
        <v>240</v>
      </c>
      <c r="C83" s="267" t="s">
        <v>240</v>
      </c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5">
      <c r="A84" s="253">
        <v>33</v>
      </c>
      <c r="B84" s="253"/>
      <c r="C84" s="269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 x14ac:dyDescent="0.25">
      <c r="A85" s="254"/>
      <c r="B85" s="255"/>
      <c r="C85" s="270"/>
      <c r="D85" s="255"/>
      <c r="E85" s="255"/>
      <c r="F85" s="255"/>
      <c r="G85" s="25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AE85" t="s">
        <v>242</v>
      </c>
    </row>
    <row r="86" spans="1:31" x14ac:dyDescent="0.25">
      <c r="A86" s="257"/>
      <c r="B86" s="258"/>
      <c r="C86" s="271"/>
      <c r="D86" s="258"/>
      <c r="E86" s="258"/>
      <c r="F86" s="258"/>
      <c r="G86" s="259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31" x14ac:dyDescent="0.25">
      <c r="A87" s="257"/>
      <c r="B87" s="258"/>
      <c r="C87" s="271"/>
      <c r="D87" s="258"/>
      <c r="E87" s="258"/>
      <c r="F87" s="258"/>
      <c r="G87" s="259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1" x14ac:dyDescent="0.25">
      <c r="A88" s="257"/>
      <c r="B88" s="258"/>
      <c r="C88" s="271"/>
      <c r="D88" s="258"/>
      <c r="E88" s="258"/>
      <c r="F88" s="258"/>
      <c r="G88" s="259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31" x14ac:dyDescent="0.25">
      <c r="A89" s="260"/>
      <c r="B89" s="261"/>
      <c r="C89" s="272"/>
      <c r="D89" s="261"/>
      <c r="E89" s="261"/>
      <c r="F89" s="261"/>
      <c r="G89" s="262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31" x14ac:dyDescent="0.25">
      <c r="A90" s="6"/>
      <c r="B90" s="7" t="s">
        <v>240</v>
      </c>
      <c r="C90" s="267" t="s">
        <v>240</v>
      </c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31" x14ac:dyDescent="0.25">
      <c r="C91" s="273"/>
      <c r="AE91" t="s">
        <v>243</v>
      </c>
    </row>
  </sheetData>
  <mergeCells count="6">
    <mergeCell ref="A1:G1"/>
    <mergeCell ref="C2:G2"/>
    <mergeCell ref="C3:G3"/>
    <mergeCell ref="C4:G4"/>
    <mergeCell ref="A84:C84"/>
    <mergeCell ref="A85:G89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</dc:creator>
  <cp:lastModifiedBy>Notebook</cp:lastModifiedBy>
  <cp:lastPrinted>2014-02-28T09:52:57Z</cp:lastPrinted>
  <dcterms:created xsi:type="dcterms:W3CDTF">2009-04-08T07:15:50Z</dcterms:created>
  <dcterms:modified xsi:type="dcterms:W3CDTF">2021-12-01T15:14:16Z</dcterms:modified>
</cp:coreProperties>
</file>